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A_Frankfurter, Hot Dog/A4_Pork/A_Online-Versionen/"/>
    </mc:Choice>
  </mc:AlternateContent>
  <xr:revisionPtr revIDLastSave="0" documentId="13_ncr:1_{35F3ABA8-5059-9C44-A396-6E8622FF664D}" xr6:coauthVersionLast="47" xr6:coauthVersionMax="47" xr10:uidLastSave="{00000000-0000-0000-0000-000000000000}"/>
  <workbookProtection workbookAlgorithmName="SHA-512" workbookHashValue="+y6/8vx0HZ1YwvelMYLYlkOZvTWIx2TiY9/MfXgj36drIXvH81pHUsK2ZOS4Xp0fWzBkjpjC65ewe9g7bT8buA==" workbookSaltValue="r4FZPhLBs963U4qFekobPA==" workbookSpinCount="100000" lockStructure="1"/>
  <bookViews>
    <workbookView xWindow="0" yWindow="760" windowWidth="28800" windowHeight="17800" tabRatio="500" xr2:uid="{00000000-000D-0000-FFFF-FFFF00000000}"/>
  </bookViews>
  <sheets>
    <sheet name="Recipe" sheetId="1" r:id="rId1"/>
    <sheet name="AGAGEL® Emulsion" sheetId="3" r:id="rId2"/>
    <sheet name="Process-Flow-Frankfurter" sheetId="6" r:id="rId3"/>
    <sheet name="Functions" sheetId="2" state="hidden" r:id="rId4"/>
  </sheets>
  <definedNames>
    <definedName name="_xlnm._FilterDatabase" localSheetId="0" hidden="1">Recipe!$B$8:$O$28</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Recipe!$B$1:$O$75</definedName>
    <definedName name="Druckbereich2">#REF!</definedName>
    <definedName name="Egal">Functions!$A$1:$A$4</definedName>
    <definedName name="Emulsion">Recipe!$N$13</definedName>
    <definedName name="Extras">Functions!#REF!</definedName>
    <definedName name="FatReplacement">'AGAGEL® Emulsion'!$B$9</definedName>
    <definedName name="Fibre">Recipe!#REF!</definedName>
    <definedName name="FibreMaxx">Recipe!$N$22</definedName>
    <definedName name="Hyperlinks">Functions!$G$2:$G$1048576</definedName>
    <definedName name="ingredientsWeight">Recipe!$N$18:$N$26</definedName>
    <definedName name="ingredientsWeight2">#REF!,#REF!</definedName>
    <definedName name="ISP">Recipe!#REF!</definedName>
    <definedName name="Links">Functions!$G$1:$G$4</definedName>
    <definedName name="MandatoryIngredients">#REF!</definedName>
    <definedName name="Meat">Recipe!$N$11</definedName>
    <definedName name="Meat2">#REF!</definedName>
    <definedName name="Meat3">#REF!</definedName>
    <definedName name="MeatAndWater">Recipe!$N$16</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Recipe!$N$21</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Recipe!$R$28</definedName>
    <definedName name="TotalWeight">Recipe!$L$28</definedName>
    <definedName name="TumbledOrIuT">#REF!</definedName>
    <definedName name="TumbledOrIuT2">#REF!</definedName>
    <definedName name="Water">Recipe!$N$14:$N$14</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P24" i="1" l="1"/>
  <c r="Q24" i="1" s="1"/>
  <c r="S24" i="1" s="1"/>
  <c r="N24" i="1"/>
  <c r="U24" i="1" s="1"/>
  <c r="E24" i="1"/>
  <c r="D24" i="1"/>
  <c r="R24" i="1" l="1"/>
  <c r="O24" i="1"/>
  <c r="E35" i="1" l="1"/>
  <c r="D35" i="1"/>
  <c r="E34" i="1"/>
  <c r="D34" i="1"/>
  <c r="N25" i="1"/>
  <c r="O25" i="1" s="1"/>
  <c r="N23" i="1"/>
  <c r="U23" i="1" l="1"/>
  <c r="Q15" i="1" l="1"/>
  <c r="S15" i="1" s="1"/>
  <c r="P23" i="1" l="1"/>
  <c r="Q23" i="1" s="1"/>
  <c r="S23" i="1" s="1"/>
  <c r="E23" i="1"/>
  <c r="D23" i="1"/>
  <c r="R23" i="1" l="1"/>
  <c r="O23" i="1"/>
  <c r="N13" i="1" l="1"/>
  <c r="N14" i="1"/>
  <c r="P21" i="1"/>
  <c r="Q21" i="1" s="1"/>
  <c r="S21" i="1" s="1"/>
  <c r="E21" i="1"/>
  <c r="D21" i="1"/>
  <c r="E37" i="1"/>
  <c r="D37" i="1"/>
  <c r="E36" i="1"/>
  <c r="D36" i="1"/>
  <c r="E33" i="1"/>
  <c r="D33" i="1"/>
  <c r="E32" i="1"/>
  <c r="D32" i="1"/>
  <c r="D31" i="1"/>
  <c r="N31" i="1"/>
  <c r="O31" i="1" s="1"/>
  <c r="I9" i="3"/>
  <c r="K9" i="3" s="1"/>
  <c r="N12" i="1"/>
  <c r="R12" i="1" s="1"/>
  <c r="P18" i="1"/>
  <c r="Q18" i="1" s="1"/>
  <c r="P19" i="1"/>
  <c r="Q19" i="1" s="1"/>
  <c r="S19" i="1" s="1"/>
  <c r="P20" i="1"/>
  <c r="Q20" i="1" s="1"/>
  <c r="S20" i="1" s="1"/>
  <c r="P25" i="1"/>
  <c r="Q25" i="1" s="1"/>
  <c r="S25" i="1" s="1"/>
  <c r="P22" i="1"/>
  <c r="P26" i="1"/>
  <c r="Q26" i="1" s="1"/>
  <c r="S26" i="1" s="1"/>
  <c r="Q28" i="1"/>
  <c r="K14" i="3"/>
  <c r="B34" i="3"/>
  <c r="B32" i="3"/>
  <c r="B33" i="3"/>
  <c r="C33" i="3"/>
  <c r="C32" i="3"/>
  <c r="C27" i="3"/>
  <c r="C31" i="3"/>
  <c r="B21" i="3"/>
  <c r="C28" i="3"/>
  <c r="K13" i="3"/>
  <c r="K10" i="3"/>
  <c r="Q14" i="1"/>
  <c r="S14" i="1" s="1"/>
  <c r="Q12" i="1"/>
  <c r="S12" i="1" s="1"/>
  <c r="E22" i="1"/>
  <c r="E26" i="1"/>
  <c r="E19" i="1"/>
  <c r="E20" i="1"/>
  <c r="E25" i="1"/>
  <c r="D18" i="3"/>
  <c r="C18" i="3"/>
  <c r="D17" i="3"/>
  <c r="C17" i="3"/>
  <c r="B38" i="3"/>
  <c r="B36" i="3"/>
  <c r="C13" i="3"/>
  <c r="E39" i="3"/>
  <c r="E40" i="3"/>
  <c r="E41" i="3"/>
  <c r="E38" i="3"/>
  <c r="B39" i="3"/>
  <c r="B40" i="3"/>
  <c r="B41" i="3"/>
  <c r="C25" i="3"/>
  <c r="C26" i="3"/>
  <c r="C22" i="3"/>
  <c r="B25" i="3"/>
  <c r="B26" i="3"/>
  <c r="B27" i="3"/>
  <c r="B28" i="3"/>
  <c r="B31" i="3"/>
  <c r="B22" i="3"/>
  <c r="L11" i="1"/>
  <c r="D13" i="3"/>
  <c r="D18" i="1"/>
  <c r="D19" i="1"/>
  <c r="D22" i="1"/>
  <c r="D26" i="1"/>
  <c r="D20" i="1"/>
  <c r="D25" i="1"/>
  <c r="E18" i="1"/>
  <c r="G8" i="3" l="1"/>
  <c r="R14" i="1"/>
  <c r="N22" i="1"/>
  <c r="N15" i="1" s="1"/>
  <c r="N16" i="1" s="1"/>
  <c r="O14" i="1"/>
  <c r="G13" i="3"/>
  <c r="Q22" i="1"/>
  <c r="S22" i="1" s="1"/>
  <c r="O12" i="1"/>
  <c r="S18" i="1"/>
  <c r="Q27" i="1"/>
  <c r="N26" i="1" l="1"/>
  <c r="N20" i="1"/>
  <c r="O22" i="1"/>
  <c r="L15" i="1"/>
  <c r="O15" i="1"/>
  <c r="R15" i="1"/>
  <c r="R22" i="1"/>
  <c r="U22" i="1"/>
  <c r="G9" i="3"/>
  <c r="H13" i="3"/>
  <c r="L13" i="3"/>
  <c r="M13" i="3" s="1"/>
  <c r="M11" i="3" s="1"/>
  <c r="S27" i="1"/>
  <c r="S28" i="1"/>
  <c r="F9" i="3" l="1"/>
  <c r="G10" i="3"/>
  <c r="F14" i="3" s="1"/>
  <c r="L9" i="3"/>
  <c r="N19" i="1" l="1"/>
  <c r="U19" i="1" s="1"/>
  <c r="L16" i="1"/>
  <c r="N18" i="1"/>
  <c r="L10" i="3"/>
  <c r="M10" i="3" s="1"/>
  <c r="F10" i="3"/>
  <c r="M9" i="3"/>
  <c r="G11" i="3"/>
  <c r="U25" i="1"/>
  <c r="R25" i="1"/>
  <c r="O26" i="1"/>
  <c r="R26" i="1"/>
  <c r="U26" i="1"/>
  <c r="U18" i="1" l="1"/>
  <c r="R19" i="1"/>
  <c r="O19" i="1"/>
  <c r="O18" i="1"/>
  <c r="R18" i="1"/>
  <c r="L11" i="3"/>
  <c r="L14" i="3" s="1"/>
  <c r="I11" i="3" l="1"/>
  <c r="M14" i="3"/>
  <c r="P13" i="1"/>
  <c r="I14" i="3"/>
  <c r="Q13" i="1" l="1"/>
  <c r="S13" i="1" s="1"/>
  <c r="R13" i="1"/>
  <c r="R16" i="1" l="1"/>
  <c r="P16" i="1" s="1"/>
  <c r="Q16" i="1" s="1"/>
  <c r="S16" i="1" l="1"/>
  <c r="R20" i="1"/>
  <c r="U20" i="1"/>
  <c r="N21" i="1" s="1"/>
  <c r="O20" i="1"/>
  <c r="L21" i="1" l="1"/>
  <c r="U27" i="1" l="1"/>
  <c r="O21" i="1"/>
  <c r="R21" i="1"/>
  <c r="R27" i="1" s="1"/>
  <c r="N27" i="1"/>
  <c r="L28" i="1" s="1"/>
  <c r="L27" i="1"/>
  <c r="P27" i="1" l="1"/>
  <c r="R28" i="1"/>
  <c r="P28" i="1" s="1"/>
  <c r="U28" i="1"/>
</calcChain>
</file>

<file path=xl/sharedStrings.xml><?xml version="1.0" encoding="utf-8"?>
<sst xmlns="http://schemas.openxmlformats.org/spreadsheetml/2006/main" count="5219" uniqueCount="3241">
  <si>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</si>
  <si>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</si>
  <si>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</si>
  <si>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</si>
  <si>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</si>
  <si>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</si>
  <si>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</si>
  <si>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</si>
  <si>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</si>
  <si>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</si>
  <si>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</si>
  <si>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</si>
  <si>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</si>
  <si>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</si>
  <si>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</si>
  <si>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</si>
  <si>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</si>
  <si>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</si>
  <si>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</si>
  <si>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</si>
  <si>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</si>
  <si>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</si>
  <si>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</si>
  <si>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</si>
  <si>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</si>
  <si>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</si>
  <si>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</si>
  <si>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</si>
  <si>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</si>
  <si>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</si>
  <si>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</si>
  <si>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</si>
  <si>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</si>
  <si>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</si>
  <si>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</si>
  <si>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</si>
  <si>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</si>
  <si>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</si>
  <si>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</si>
  <si>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</si>
  <si>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</si>
  <si>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</si>
  <si>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</si>
  <si>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</si>
  <si>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</si>
  <si>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</si>
  <si>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</si>
  <si>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</si>
  <si>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</si>
  <si>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</si>
  <si>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</si>
  <si>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</si>
  <si>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</si>
  <si>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</si>
  <si>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</si>
  <si>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</si>
  <si>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</si>
  <si>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</si>
  <si>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</si>
  <si>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</si>
  <si>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</si>
  <si>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</si>
  <si>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</si>
  <si>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</si>
  <si>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</si>
  <si>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</si>
  <si>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</si>
  <si>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</si>
  <si>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</si>
  <si>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</si>
  <si>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</si>
  <si>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</si>
  <si>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</si>
  <si>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</si>
  <si>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</si>
  <si>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</si>
  <si>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</si>
  <si>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</si>
  <si>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</si>
  <si>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</si>
  <si>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</si>
  <si>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</si>
  <si>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</si>
  <si>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</si>
  <si>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</si>
  <si>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</si>
  <si>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</si>
  <si>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</si>
  <si>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</si>
  <si>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</si>
  <si>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</si>
  <si>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</si>
  <si>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</si>
  <si>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</si>
  <si>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</si>
  <si>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</si>
  <si>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</si>
  <si>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</si>
  <si>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</si>
  <si>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</si>
  <si>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</si>
  <si>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</si>
  <si>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</si>
  <si>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</si>
  <si>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</si>
  <si>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</si>
  <si>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</si>
  <si>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</si>
  <si>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</si>
  <si>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</si>
  <si>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</si>
  <si>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</si>
  <si>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</si>
  <si>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</si>
  <si>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</si>
  <si>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</si>
  <si>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</si>
  <si>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</si>
  <si>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</si>
  <si>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</si>
  <si>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</si>
  <si>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</si>
  <si>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</si>
  <si>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</si>
  <si>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</si>
  <si>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</si>
  <si>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</si>
  <si>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</si>
  <si>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</si>
  <si>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</si>
  <si>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</si>
  <si>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</si>
  <si>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</si>
  <si>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</si>
  <si>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</si>
  <si>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</si>
  <si>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</si>
  <si>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</si>
  <si>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</si>
  <si>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</si>
  <si>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</si>
  <si>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</si>
  <si>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</si>
  <si>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</si>
  <si>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</si>
  <si>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</si>
  <si>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</si>
  <si>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</si>
  <si>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</si>
  <si>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</si>
  <si>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</si>
  <si>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</si>
  <si>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</si>
  <si>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</si>
  <si>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</si>
  <si>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</si>
  <si>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</si>
  <si>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</si>
  <si>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</si>
  <si>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</si>
  <si>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</si>
  <si>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</si>
  <si>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</si>
  <si>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</si>
  <si>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</si>
  <si>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</si>
  <si>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</si>
  <si>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</si>
  <si>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</si>
  <si>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</si>
  <si>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</si>
  <si>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</si>
  <si>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</si>
  <si>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</si>
  <si>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</si>
  <si>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</si>
  <si>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</si>
  <si>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</si>
  <si>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</si>
  <si>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</si>
  <si>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</si>
  <si>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</si>
  <si>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</si>
  <si>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</si>
  <si>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</si>
  <si>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</si>
  <si>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</si>
  <si>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</si>
  <si>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</si>
  <si>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</si>
  <si>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</si>
  <si>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</si>
  <si>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</si>
  <si>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</si>
  <si>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</si>
  <si>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</si>
  <si>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</si>
  <si>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</si>
  <si>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</si>
  <si>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</si>
  <si>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</si>
  <si>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</si>
  <si>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</si>
  <si>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</si>
  <si>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</si>
  <si>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</si>
  <si>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</si>
  <si>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</si>
  <si>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</si>
  <si>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</si>
  <si>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</si>
  <si>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</si>
  <si>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</si>
  <si>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</si>
  <si>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</si>
  <si>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</si>
  <si>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</si>
  <si>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</si>
  <si>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</si>
  <si>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</si>
  <si>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</si>
  <si>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</si>
  <si>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</si>
  <si>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</si>
  <si>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</si>
  <si>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</si>
  <si>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</si>
  <si>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</si>
  <si>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</si>
  <si>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</si>
  <si>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</si>
  <si>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</si>
  <si>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</si>
  <si>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</si>
  <si>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</si>
  <si>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</si>
  <si>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</si>
  <si>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</si>
  <si>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</si>
  <si>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</si>
  <si>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</si>
  <si>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</si>
  <si>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</si>
  <si>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</si>
  <si>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</si>
  <si>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</si>
  <si>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</si>
  <si>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</si>
  <si>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</si>
  <si>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</si>
  <si>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</si>
  <si>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</si>
  <si>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</si>
  <si>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</si>
  <si>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</si>
  <si>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</si>
  <si>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</si>
  <si>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</si>
  <si>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</si>
  <si>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</si>
  <si>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</si>
  <si>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</si>
  <si>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</si>
  <si>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</si>
  <si>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</si>
  <si>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</si>
  <si>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</si>
  <si>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</si>
  <si>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</si>
  <si>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</si>
  <si>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</si>
  <si>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</si>
  <si>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</si>
  <si>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</si>
  <si>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</si>
  <si>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</si>
  <si>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</si>
  <si>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</si>
  <si>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</si>
  <si>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</si>
  <si>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</si>
  <si>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</si>
  <si>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</si>
  <si>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</si>
  <si>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</si>
  <si>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</si>
  <si>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</si>
  <si>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</si>
  <si>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</si>
  <si>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</si>
  <si>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</si>
  <si>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</si>
  <si>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</si>
  <si>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</si>
  <si>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</si>
  <si>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</si>
  <si>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</si>
  <si>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</si>
  <si>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</si>
  <si>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</si>
  <si>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</si>
  <si>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</si>
  <si>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</si>
  <si>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</si>
  <si>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</si>
  <si>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</si>
  <si>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</si>
  <si>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</si>
  <si>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</si>
  <si>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</si>
  <si>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</si>
  <si>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</si>
  <si>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</si>
  <si>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</si>
  <si>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</si>
  <si>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</si>
  <si>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</si>
  <si>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</si>
  <si>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</si>
  <si>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</si>
  <si>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</si>
  <si>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</si>
  <si>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</si>
  <si>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</si>
  <si>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</si>
  <si>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</si>
  <si>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</si>
  <si>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</si>
  <si>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</si>
  <si>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</si>
  <si>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</si>
  <si>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</si>
  <si>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</si>
  <si>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</si>
  <si>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</si>
  <si>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</si>
  <si>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</si>
  <si>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</si>
  <si>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</si>
  <si>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</si>
  <si>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</si>
  <si>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</si>
  <si>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</si>
  <si>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</si>
  <si>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</si>
  <si>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</si>
  <si>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</si>
  <si>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</si>
  <si>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</si>
  <si>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</si>
  <si>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</si>
  <si>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</si>
  <si>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</si>
  <si>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</si>
  <si>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</si>
  <si>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</si>
  <si>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</si>
  <si>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</si>
  <si>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</si>
  <si>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</si>
  <si>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</si>
  <si>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</si>
  <si>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</si>
  <si>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</si>
  <si>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</si>
  <si>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</si>
  <si>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</si>
  <si>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</si>
  <si>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</si>
  <si>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</si>
  <si>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</si>
  <si>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</si>
  <si>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</si>
  <si>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</si>
  <si>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</si>
  <si>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</si>
  <si>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</si>
  <si>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</si>
  <si>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</si>
  <si>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</si>
  <si>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</si>
  <si>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</si>
  <si>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</si>
  <si>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</si>
  <si>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</si>
  <si>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</si>
  <si>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</si>
  <si>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</si>
  <si>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</si>
  <si>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</si>
  <si>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</si>
  <si>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</si>
  <si>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</si>
  <si>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</si>
  <si>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</si>
  <si>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</si>
  <si>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</si>
  <si>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</si>
  <si>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</si>
  <si>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</si>
  <si>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</si>
  <si>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</si>
  <si>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</si>
  <si>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</si>
  <si>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</si>
  <si>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</si>
  <si>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</si>
  <si>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</si>
  <si>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</si>
  <si>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</si>
  <si>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</si>
  <si>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</si>
  <si>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</si>
  <si>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</si>
  <si>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</si>
  <si>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</si>
  <si>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</si>
  <si>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</si>
  <si>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</si>
  <si>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</si>
  <si>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</si>
  <si>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</si>
  <si>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</si>
  <si>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</si>
  <si>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</si>
  <si>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</si>
  <si>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</si>
  <si>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</si>
  <si>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</si>
  <si>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</si>
  <si>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</si>
  <si>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</si>
  <si>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</si>
  <si>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</si>
  <si>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</si>
  <si>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</si>
  <si>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</si>
  <si>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</si>
  <si>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</si>
  <si>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</si>
  <si>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</si>
  <si>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</si>
  <si>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</si>
  <si>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</si>
  <si>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</si>
  <si>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</si>
  <si>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</si>
  <si>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</si>
  <si>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</si>
  <si>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</si>
  <si>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</si>
  <si>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</si>
  <si>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</si>
  <si>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</si>
  <si>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</si>
  <si>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</si>
  <si>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</si>
  <si>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</si>
  <si>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</si>
  <si>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</si>
  <si>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</si>
  <si>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</si>
  <si>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</si>
  <si>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</si>
  <si>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</si>
  <si>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</si>
  <si>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</si>
  <si>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</si>
  <si>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</si>
  <si>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</si>
  <si>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</si>
  <si>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</si>
  <si>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</si>
  <si>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</si>
  <si>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</si>
  <si>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</si>
  <si>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</si>
  <si>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</si>
  <si>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</si>
  <si>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</si>
  <si>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</si>
  <si>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</si>
  <si>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</si>
  <si>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</si>
  <si>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</si>
  <si>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</si>
  <si>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</si>
  <si>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</si>
  <si>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</si>
  <si>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</si>
  <si>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</si>
  <si>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</si>
  <si>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</si>
  <si>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</si>
  <si>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</si>
  <si>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</si>
  <si>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</si>
  <si>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</si>
  <si>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</si>
  <si>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</si>
  <si>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</si>
  <si>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</si>
  <si>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</si>
  <si>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</si>
  <si>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</si>
  <si>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</si>
  <si>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</si>
  <si>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</si>
  <si>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</si>
  <si>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</si>
  <si>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</si>
  <si>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</si>
  <si>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</si>
  <si>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</si>
  <si>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</si>
  <si>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</si>
  <si>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</si>
  <si>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</si>
  <si>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</si>
  <si>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</si>
  <si>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</si>
  <si>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</si>
  <si>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</si>
  <si>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</si>
  <si>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</si>
  <si>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</si>
  <si>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</si>
  <si>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</si>
  <si>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</si>
  <si>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</si>
  <si>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</si>
  <si>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</si>
  <si>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</si>
  <si>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</si>
  <si>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</si>
  <si>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</si>
  <si>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</si>
  <si>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</si>
  <si>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</si>
  <si>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</si>
  <si>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</si>
  <si>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</si>
  <si>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</si>
  <si>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</si>
  <si>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</si>
  <si>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</si>
  <si>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</si>
  <si>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</si>
  <si>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</si>
  <si>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</si>
  <si>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</si>
  <si>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</si>
  <si>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</si>
  <si>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</si>
  <si>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</si>
  <si>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</si>
  <si>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</si>
  <si>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</si>
  <si>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</si>
  <si>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</si>
  <si>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</si>
  <si>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</si>
  <si>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</si>
  <si>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</si>
  <si>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</si>
  <si>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</si>
  <si>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</si>
  <si>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</si>
  <si>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</si>
  <si>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</si>
  <si>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</si>
  <si>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</si>
  <si>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</si>
  <si>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</si>
  <si>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</si>
  <si>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</si>
  <si>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</si>
  <si>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</si>
  <si>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</si>
  <si>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</si>
  <si>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</si>
  <si>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</si>
  <si>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</si>
  <si>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</si>
  <si>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</si>
  <si>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</si>
  <si>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</si>
  <si>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</si>
  <si>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</si>
  <si>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</si>
  <si>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</si>
  <si>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</si>
  <si>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</si>
  <si>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</si>
  <si>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</si>
  <si>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</si>
  <si>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</si>
  <si>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</si>
  <si>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</si>
  <si>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</si>
  <si>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</si>
  <si>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</si>
  <si>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</si>
  <si>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</si>
  <si>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</si>
  <si>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</si>
  <si>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</si>
  <si>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</si>
  <si>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</si>
  <si>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</si>
  <si>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</si>
  <si>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</si>
  <si>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</si>
  <si>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</si>
  <si>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</si>
  <si>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</si>
  <si>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</si>
  <si>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</si>
  <si>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</si>
  <si>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</si>
  <si>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</si>
  <si>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</si>
  <si>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</si>
  <si>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</si>
  <si>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</si>
  <si>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</si>
  <si>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</si>
  <si>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</si>
  <si>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</si>
  <si>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</si>
  <si>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</si>
  <si>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</si>
  <si>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</si>
  <si>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</si>
  <si>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</si>
  <si>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</si>
  <si>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</si>
  <si>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</si>
  <si>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</si>
  <si>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</si>
  <si>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</si>
  <si>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</si>
  <si>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</si>
  <si>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</si>
  <si>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</si>
  <si>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</si>
  <si>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</si>
  <si>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</si>
  <si>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</si>
  <si>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</si>
  <si>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</si>
  <si>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</si>
  <si>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</si>
  <si>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</si>
  <si>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</si>
  <si>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</si>
  <si>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</si>
  <si>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</si>
  <si>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</si>
  <si>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</si>
  <si>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</si>
  <si>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</si>
  <si>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</si>
  <si>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</si>
  <si>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</si>
  <si>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</si>
  <si>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</si>
  <si>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</si>
  <si>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</si>
  <si>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</si>
  <si>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</si>
  <si>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</si>
  <si>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</si>
  <si>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</si>
  <si>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</si>
  <si>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</si>
  <si>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</si>
  <si>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</si>
  <si>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</si>
  <si>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</si>
  <si>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</si>
  <si>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</si>
  <si>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</si>
  <si>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</si>
  <si>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</si>
  <si>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</si>
  <si>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</si>
  <si>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</si>
  <si>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</si>
  <si>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</si>
  <si>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</si>
  <si>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</si>
  <si>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</si>
  <si>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</si>
  <si>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</si>
  <si>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</si>
  <si>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</si>
  <si>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</si>
  <si>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</si>
  <si>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</si>
  <si>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</si>
  <si>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</si>
  <si>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</si>
  <si>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</si>
  <si>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</si>
  <si>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</si>
  <si>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</si>
  <si>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</si>
  <si>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</si>
  <si>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</si>
  <si>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</si>
  <si>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</si>
  <si>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</si>
  <si>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</si>
  <si>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</si>
  <si>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</si>
  <si>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</si>
  <si>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</si>
  <si>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</si>
  <si>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</si>
  <si>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</si>
  <si>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</si>
  <si>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</si>
  <si>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</si>
  <si>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</si>
  <si>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</si>
  <si>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</si>
  <si>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</si>
  <si>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</si>
  <si>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</si>
  <si>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</si>
  <si>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</si>
  <si>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</si>
  <si>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</si>
  <si>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</si>
  <si>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</si>
  <si>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</si>
  <si>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</si>
  <si>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</si>
  <si>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</si>
  <si>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</si>
  <si>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</si>
  <si>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</si>
  <si>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</si>
  <si>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</si>
  <si>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</si>
  <si>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</si>
  <si>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</si>
  <si>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</si>
  <si>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</si>
  <si>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</si>
  <si>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</si>
  <si>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</si>
  <si>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</si>
  <si>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</si>
  <si>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</si>
  <si>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</si>
  <si>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</si>
  <si>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</si>
  <si>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</si>
  <si>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</si>
  <si>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</si>
  <si>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</si>
  <si>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</si>
  <si>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</si>
  <si>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</si>
  <si>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</si>
  <si>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</si>
  <si>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</si>
  <si>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</si>
  <si>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</si>
  <si>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</si>
  <si>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</si>
  <si>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</si>
  <si>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</si>
  <si>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</si>
  <si>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</si>
  <si>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</si>
  <si>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</si>
  <si>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</si>
  <si>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</si>
  <si>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</si>
  <si>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</si>
  <si>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</si>
  <si>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</si>
  <si>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</si>
  <si>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</si>
  <si>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</si>
  <si>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</si>
  <si>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</si>
  <si>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</si>
  <si>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</si>
  <si>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</si>
  <si>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</si>
  <si>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</si>
  <si>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</si>
  <si>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</si>
  <si>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</si>
  <si>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</si>
  <si>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</si>
  <si>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</si>
  <si>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</si>
  <si>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</si>
  <si>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</si>
  <si>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</si>
  <si>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</si>
  <si>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</si>
  <si>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</si>
  <si>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</si>
  <si>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</si>
  <si>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</si>
  <si>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</si>
  <si>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</si>
  <si>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</si>
  <si>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</si>
  <si>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</si>
  <si>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</si>
  <si>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</si>
  <si>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</si>
  <si>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</si>
  <si>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</si>
  <si>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</si>
  <si>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</si>
  <si>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</si>
  <si>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</si>
  <si>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</si>
  <si>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</si>
  <si>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</si>
  <si>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</si>
  <si>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</si>
  <si>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</si>
  <si>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</si>
  <si>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</si>
  <si>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</si>
  <si>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</si>
  <si>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</si>
  <si>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</si>
  <si>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</si>
  <si>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</si>
  <si>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</si>
  <si>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</si>
  <si>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</si>
  <si>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</si>
  <si>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</si>
  <si>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</si>
  <si>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</si>
  <si>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</si>
  <si>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</si>
  <si>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</si>
  <si>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</si>
  <si>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</si>
  <si>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</si>
  <si>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</si>
  <si>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</si>
  <si>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</si>
  <si>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</si>
  <si>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</si>
  <si>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</si>
  <si>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</si>
  <si>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</si>
  <si>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</si>
  <si>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</si>
  <si>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</si>
  <si>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</si>
  <si>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</si>
  <si>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</si>
  <si>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</si>
  <si>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</si>
  <si>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</si>
  <si>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</si>
  <si>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</si>
  <si>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</si>
  <si>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</si>
  <si>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</si>
  <si>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</si>
  <si>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</si>
  <si>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</si>
  <si>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</si>
  <si>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</si>
  <si>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</si>
  <si>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</si>
  <si>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</si>
  <si>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</si>
  <si>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</si>
  <si>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</si>
  <si>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</si>
  <si>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</si>
  <si>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</si>
  <si>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</si>
  <si>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</si>
  <si>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</si>
  <si>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</si>
  <si>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</si>
  <si>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</si>
  <si>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</si>
  <si>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</si>
  <si>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</si>
  <si>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</si>
  <si>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</si>
  <si>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</si>
  <si>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</si>
  <si>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</si>
  <si>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</si>
  <si>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</si>
  <si>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</si>
  <si>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</si>
  <si>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</si>
  <si>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</si>
  <si>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</si>
  <si>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</si>
  <si>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</si>
  <si>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</si>
  <si>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</si>
  <si>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</si>
  <si>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</si>
  <si>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</si>
  <si>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</si>
  <si>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</si>
  <si>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</si>
  <si>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</si>
  <si>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</si>
  <si>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</si>
  <si>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</si>
  <si>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</si>
  <si>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</si>
  <si>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</si>
  <si>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</si>
  <si>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</si>
  <si>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</si>
  <si>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</si>
  <si>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</si>
  <si>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</si>
  <si>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</si>
  <si>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</si>
  <si>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</si>
  <si>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</si>
  <si>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</si>
  <si>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</si>
  <si>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</si>
  <si>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</si>
  <si>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</si>
  <si>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</si>
  <si>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</si>
  <si>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</si>
  <si>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</si>
  <si>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</si>
  <si>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</si>
  <si>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</si>
  <si>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</si>
  <si>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</si>
  <si>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</si>
  <si>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</si>
  <si>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</si>
  <si>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</si>
  <si>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</si>
  <si>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</si>
  <si>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</si>
  <si>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</si>
  <si>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</si>
  <si>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</si>
  <si>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</si>
  <si>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</si>
  <si>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</si>
  <si>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</si>
  <si>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</si>
  <si>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</si>
  <si>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</si>
  <si>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</si>
  <si>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</si>
  <si>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</si>
  <si>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</si>
  <si>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</si>
  <si>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</si>
  <si>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</si>
  <si>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</si>
  <si>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</si>
  <si>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</si>
  <si>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</si>
  <si>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</si>
  <si>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</si>
  <si>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</si>
  <si>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</si>
  <si>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</si>
  <si>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</si>
  <si>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</si>
  <si>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</si>
  <si>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</si>
  <si>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</si>
  <si>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</si>
  <si>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</si>
  <si>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</si>
  <si>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</si>
  <si>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</si>
  <si>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</si>
  <si>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</si>
  <si>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</si>
  <si>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</si>
  <si>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</si>
  <si>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</si>
  <si>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</si>
  <si>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</si>
  <si>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</si>
  <si>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</si>
  <si>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</si>
  <si>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</si>
  <si>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</si>
  <si>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</si>
  <si>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</si>
  <si>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</si>
  <si>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</si>
  <si>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</si>
  <si>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</si>
  <si>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</si>
  <si>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</si>
  <si>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</si>
  <si>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</si>
  <si>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</si>
  <si>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</si>
  <si>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</si>
  <si>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</si>
  <si>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</si>
  <si>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</si>
  <si>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</si>
  <si>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</si>
  <si>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</si>
  <si>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</si>
  <si>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</si>
  <si>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</si>
  <si>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</si>
  <si>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</si>
  <si>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</si>
  <si>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</si>
  <si>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</si>
  <si>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</si>
  <si>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</si>
  <si>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</si>
  <si>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</si>
  <si>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</si>
  <si>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</si>
  <si>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</si>
  <si>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</si>
  <si>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</si>
  <si>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</si>
  <si>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</si>
  <si>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</si>
  <si>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</si>
  <si>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</si>
  <si>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</si>
  <si>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</si>
  <si>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</si>
  <si>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</si>
  <si>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</si>
  <si>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</si>
  <si>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</si>
  <si>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</si>
  <si>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</si>
  <si>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</si>
  <si>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</si>
  <si>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</si>
  <si>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</si>
  <si>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</si>
  <si>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</si>
  <si>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</si>
  <si>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</si>
  <si>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</si>
  <si>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</si>
  <si>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</si>
  <si>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</si>
  <si>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</si>
  <si>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</si>
  <si>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</si>
  <si>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</si>
  <si>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</si>
  <si>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</si>
  <si>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</si>
  <si>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</si>
  <si>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</si>
  <si>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</si>
  <si>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</si>
  <si>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</si>
  <si>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</si>
  <si>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</si>
  <si>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</si>
  <si>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</si>
  <si>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</si>
  <si>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</si>
  <si>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</si>
  <si>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</si>
  <si>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</si>
  <si>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</si>
  <si>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</si>
  <si>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</si>
  <si>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</si>
  <si>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</si>
  <si>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</si>
  <si>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</si>
  <si>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</si>
  <si>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</si>
  <si>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</si>
  <si>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</si>
  <si>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</si>
  <si>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</si>
  <si>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</si>
  <si>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</si>
  <si>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</si>
  <si>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</si>
  <si>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</si>
  <si>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</si>
  <si>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</si>
  <si>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</si>
  <si>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</si>
  <si>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</si>
  <si>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</si>
  <si>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</si>
  <si>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</si>
  <si>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</si>
  <si>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</si>
  <si>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</si>
  <si>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</si>
  <si>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</si>
  <si>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</si>
  <si>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</si>
  <si>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</si>
  <si>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</si>
  <si>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</si>
  <si>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</si>
  <si>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</si>
  <si>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</si>
  <si>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</si>
  <si>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</si>
  <si>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</si>
  <si>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</si>
  <si>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</si>
  <si>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</si>
  <si>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</si>
  <si>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</si>
  <si>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</si>
  <si>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</si>
  <si>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</si>
  <si>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</si>
  <si>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</si>
  <si>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</si>
  <si>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</si>
  <si>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</si>
  <si>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</si>
  <si>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</si>
  <si>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</si>
  <si>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</si>
  <si>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</si>
  <si>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</si>
  <si>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</si>
  <si>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</si>
  <si>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</si>
  <si>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</si>
  <si>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</si>
  <si>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</si>
  <si>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</si>
  <si>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</si>
  <si>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</si>
  <si>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</si>
  <si>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</si>
  <si>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</si>
  <si>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</si>
  <si>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</si>
  <si>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</si>
  <si>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</si>
  <si>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</si>
  <si>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</si>
  <si>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</si>
  <si>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</si>
  <si>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</si>
  <si>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</si>
  <si>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</si>
  <si>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</si>
  <si>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</si>
  <si>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</si>
  <si>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</si>
  <si>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</si>
  <si>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</si>
  <si>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</si>
  <si>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</si>
  <si>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</si>
  <si>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</si>
  <si>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</si>
  <si>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</si>
  <si>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</si>
  <si>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</si>
  <si>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</si>
  <si>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</si>
  <si>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</si>
  <si>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</si>
  <si>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</si>
  <si>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</si>
  <si>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</si>
  <si>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</si>
  <si>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</si>
  <si>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</si>
  <si>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</si>
  <si>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</si>
  <si>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</si>
  <si>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</si>
  <si>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</si>
  <si>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</si>
  <si>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</si>
  <si>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</si>
  <si>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</si>
  <si>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</si>
  <si>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</si>
  <si>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</si>
  <si>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</si>
  <si>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</si>
  <si>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</si>
  <si>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</si>
  <si>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</si>
  <si>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</si>
  <si>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</si>
  <si>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</si>
  <si>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</si>
  <si>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</si>
  <si>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</si>
  <si>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</si>
  <si>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</si>
  <si>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</si>
  <si>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</si>
  <si>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</si>
  <si>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</si>
  <si>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</si>
  <si>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</si>
  <si>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</si>
  <si>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</si>
  <si>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</si>
  <si>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</si>
  <si>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</si>
  <si>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</si>
  <si>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</si>
  <si>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</si>
  <si>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</si>
  <si>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</si>
  <si>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</si>
  <si>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</si>
  <si>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</si>
  <si>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</si>
  <si>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</si>
  <si>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</si>
  <si>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</si>
  <si>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</si>
  <si>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</si>
  <si>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</si>
  <si>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</si>
  <si>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</si>
  <si>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</si>
  <si>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</si>
  <si>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</si>
  <si>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</si>
  <si>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</si>
  <si>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</si>
  <si>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</si>
  <si>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</si>
  <si>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</si>
  <si>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</si>
  <si>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</si>
  <si>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</si>
  <si>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</si>
  <si>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</si>
  <si>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</si>
  <si>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</si>
  <si>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</si>
  <si>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</si>
  <si>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</si>
  <si>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</si>
  <si>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</si>
  <si>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</si>
  <si>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</si>
  <si>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</si>
  <si>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</si>
  <si>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</si>
  <si>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</si>
  <si>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</si>
  <si>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</si>
  <si>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</si>
  <si>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</si>
  <si>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</si>
  <si>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</si>
  <si>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</si>
  <si>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</si>
  <si>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</si>
  <si>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</si>
  <si>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</si>
  <si>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</si>
  <si>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</si>
  <si>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</si>
  <si>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</si>
  <si>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</si>
  <si>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</si>
  <si>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</si>
  <si>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</si>
  <si>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</si>
  <si>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</si>
  <si>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</si>
  <si>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</si>
  <si>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</si>
  <si>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</si>
  <si>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</si>
  <si>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</si>
  <si>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</si>
  <si>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</si>
  <si>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</si>
  <si>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</si>
  <si>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</si>
  <si>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</si>
  <si>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</si>
  <si>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</si>
  <si>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</si>
  <si>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</si>
  <si>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</si>
  <si>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</si>
  <si>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</si>
  <si>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</si>
  <si>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</si>
  <si>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</si>
  <si>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</si>
  <si>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</si>
  <si>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</si>
  <si>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</si>
  <si>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</si>
  <si>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</si>
  <si>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</si>
  <si>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</si>
  <si>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</si>
  <si>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</si>
  <si>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</si>
  <si>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</si>
  <si>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</si>
  <si>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</si>
  <si>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</si>
  <si>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</si>
  <si>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</si>
  <si>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</si>
  <si>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</si>
  <si>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</si>
  <si>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</si>
  <si>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</si>
  <si>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</si>
  <si>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</si>
  <si>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</si>
  <si>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</si>
  <si>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</si>
  <si>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</si>
  <si>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</si>
  <si>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</si>
  <si>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</si>
  <si>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</si>
  <si>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</si>
  <si>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</si>
  <si>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</si>
  <si>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</si>
  <si>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</si>
  <si>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</si>
  <si>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</si>
  <si>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</si>
  <si>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</si>
  <si>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</si>
  <si>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</si>
  <si>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</si>
  <si>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</si>
  <si>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</si>
  <si>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</si>
  <si>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</si>
  <si>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</si>
  <si>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</si>
  <si>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</si>
  <si>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</si>
  <si>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</si>
  <si>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</si>
  <si>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</si>
  <si>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</si>
  <si>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</si>
  <si>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</si>
  <si>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</si>
  <si>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</si>
  <si>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</si>
  <si>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</si>
  <si>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</si>
  <si>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</si>
  <si>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</si>
  <si>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</si>
  <si>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</si>
  <si>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</si>
  <si>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</si>
  <si>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</si>
  <si>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</si>
  <si>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</si>
  <si>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</si>
  <si>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</si>
  <si>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</si>
  <si>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</si>
  <si>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</si>
  <si>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</si>
  <si>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</si>
  <si>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</si>
  <si>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</si>
  <si>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</si>
  <si>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</si>
  <si>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</si>
  <si>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</si>
  <si>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</si>
  <si>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</si>
  <si>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</si>
  <si>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</si>
  <si>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</si>
  <si>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</si>
  <si>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</si>
  <si>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</si>
  <si>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</si>
  <si>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</si>
  <si>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</si>
  <si>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</si>
  <si>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</si>
  <si>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</si>
  <si>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</si>
  <si>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</si>
  <si>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</si>
  <si>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</si>
  <si>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</si>
  <si>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</si>
  <si>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</si>
  <si>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</si>
  <si>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</si>
  <si>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</si>
  <si>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</si>
  <si>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</si>
  <si>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</si>
  <si>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</si>
  <si>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</si>
  <si>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</si>
  <si>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</si>
  <si>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</si>
  <si>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</si>
  <si>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</si>
  <si>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</si>
  <si>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</si>
  <si>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</si>
  <si>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</si>
  <si>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</si>
  <si>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</si>
  <si>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</si>
  <si>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</si>
  <si>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</si>
  <si>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</si>
  <si>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</si>
  <si>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</si>
  <si>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</si>
  <si>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</si>
  <si>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</si>
  <si>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</si>
  <si>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</si>
  <si>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</si>
  <si>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</si>
  <si>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</si>
  <si>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</si>
  <si>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</si>
  <si>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</si>
  <si>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</si>
  <si>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</si>
  <si>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</si>
  <si>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</si>
  <si>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</si>
  <si>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</si>
  <si>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</si>
  <si>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</si>
  <si>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</si>
  <si>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</si>
  <si>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</si>
  <si>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</si>
  <si>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</si>
  <si>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</si>
  <si>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</si>
  <si>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</si>
  <si>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</si>
  <si>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</si>
  <si>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</si>
  <si>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</si>
  <si>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</si>
  <si>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</si>
  <si>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</si>
  <si>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</si>
  <si>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</si>
  <si>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</si>
  <si>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</si>
  <si>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</si>
  <si>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</si>
  <si>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</si>
  <si>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</si>
  <si>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</si>
  <si>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</si>
  <si>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</si>
  <si>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</si>
  <si>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</si>
  <si>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</si>
  <si>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</si>
  <si>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</si>
  <si>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</si>
  <si>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</si>
  <si>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</si>
  <si>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</si>
  <si>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</si>
  <si>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</si>
  <si>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</si>
  <si>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</si>
  <si>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</si>
  <si>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</si>
  <si>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</si>
  <si>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</si>
  <si>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</si>
  <si>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</si>
  <si>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</si>
  <si>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</si>
  <si>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</si>
  <si>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</si>
  <si>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</si>
  <si>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</si>
  <si>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</si>
  <si>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</si>
  <si>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</si>
  <si>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</si>
  <si>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</si>
  <si>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</si>
  <si>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</si>
  <si>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</si>
  <si>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</si>
  <si>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</si>
  <si>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</si>
  <si>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</si>
  <si>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</si>
  <si>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</si>
  <si>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</si>
  <si>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</si>
  <si>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</si>
  <si>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</si>
  <si>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</si>
  <si>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</si>
  <si>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</si>
  <si>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</si>
  <si>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</si>
  <si>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</si>
  <si>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</si>
  <si>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</si>
  <si>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</si>
  <si>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</si>
  <si>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</si>
  <si>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</si>
  <si>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</si>
  <si>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</si>
  <si>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</si>
  <si>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</si>
  <si>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</si>
  <si>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</si>
  <si>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</si>
  <si>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</si>
  <si>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</si>
  <si>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</si>
  <si>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</si>
  <si>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</si>
  <si>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</si>
  <si>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</si>
  <si>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</si>
  <si>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</si>
  <si>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</si>
  <si>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</si>
  <si>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</si>
  <si>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</si>
  <si>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</si>
  <si>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</si>
  <si>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</si>
  <si>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</si>
  <si>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</si>
  <si>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</si>
  <si>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</si>
  <si>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</si>
  <si>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</si>
  <si>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</si>
  <si>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</si>
  <si>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</si>
  <si>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</si>
  <si>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</si>
  <si>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</si>
  <si>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</si>
  <si>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</si>
  <si>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</si>
  <si>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</si>
  <si>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</si>
  <si>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</si>
  <si>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</si>
  <si>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</si>
  <si>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</si>
  <si>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</si>
  <si>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</si>
  <si>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</si>
  <si>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</si>
  <si>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</si>
  <si>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</si>
  <si>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</si>
  <si>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</si>
  <si>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</si>
  <si>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</si>
  <si>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</si>
  <si>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</si>
  <si>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</si>
  <si>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</si>
  <si>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</si>
  <si>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</si>
  <si>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</si>
  <si>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</si>
  <si>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</si>
  <si>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</si>
  <si>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</si>
  <si>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</si>
  <si>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</si>
  <si>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</si>
  <si>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</si>
  <si>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</si>
  <si>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</si>
  <si>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</si>
  <si>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</si>
  <si>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</si>
  <si>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</si>
  <si>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</si>
  <si>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</si>
  <si>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</si>
  <si>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</si>
  <si>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</si>
  <si>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</si>
  <si>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</si>
  <si>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</si>
  <si>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</si>
  <si>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</si>
  <si>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</si>
  <si>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</si>
  <si>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</si>
  <si>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</si>
  <si>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</si>
  <si>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</si>
  <si>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</si>
  <si>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</si>
  <si>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</si>
  <si>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</si>
  <si>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</si>
  <si>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</si>
  <si>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</si>
  <si>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</si>
  <si>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</si>
  <si>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</si>
  <si>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</si>
  <si>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</si>
  <si>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</si>
  <si>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</si>
  <si>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</si>
  <si>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</si>
  <si>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</si>
  <si>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</si>
  <si>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</si>
  <si>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</si>
  <si>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</si>
  <si>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</si>
  <si>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</si>
  <si>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</si>
  <si>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</si>
  <si>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</si>
  <si>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</si>
  <si>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</si>
  <si>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</si>
  <si>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</si>
  <si>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</si>
  <si>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</si>
  <si>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</si>
  <si>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</si>
  <si>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</si>
  <si>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</si>
  <si>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</si>
  <si>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</si>
  <si>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</si>
  <si>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</si>
  <si>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</si>
  <si>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</si>
  <si>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</si>
  <si>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</si>
  <si>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</si>
  <si>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</si>
  <si>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</si>
  <si>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</si>
  <si>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</si>
  <si>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</si>
  <si>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</si>
  <si>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</si>
  <si>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</si>
  <si>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</si>
  <si>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</si>
  <si>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</si>
  <si>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</si>
  <si>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</si>
  <si>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</si>
  <si>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</si>
  <si>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</si>
  <si>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</si>
  <si>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</si>
  <si>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</si>
  <si>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</si>
  <si>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</si>
  <si>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</si>
  <si>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</si>
  <si>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</si>
  <si>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</si>
  <si>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</si>
  <si>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</si>
  <si>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</si>
  <si>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</si>
  <si>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</si>
  <si>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</si>
  <si>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</si>
  <si>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</si>
  <si>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</si>
  <si>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</si>
  <si>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</si>
  <si>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</si>
  <si>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</si>
  <si>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</si>
  <si>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</si>
  <si>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</si>
  <si>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</si>
  <si>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</si>
  <si>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</si>
  <si>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</si>
  <si>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</si>
  <si>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</si>
  <si>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</si>
  <si>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</si>
  <si>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</si>
  <si>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</si>
  <si>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</si>
  <si>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</si>
  <si>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</si>
  <si>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</si>
  <si>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</si>
  <si>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</si>
  <si>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</si>
  <si>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</si>
  <si>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</si>
  <si>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</si>
  <si>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</si>
  <si>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</si>
  <si>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</si>
  <si>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</si>
  <si>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</si>
  <si>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</si>
  <si>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</si>
  <si>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</si>
  <si>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</si>
  <si>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</si>
  <si>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</si>
  <si>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</si>
  <si>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</si>
  <si>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</si>
  <si>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</si>
  <si>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</si>
  <si>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</si>
  <si>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</si>
  <si>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</si>
  <si>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</si>
  <si>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</si>
  <si>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</si>
  <si>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</si>
  <si>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</si>
  <si>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</si>
  <si>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</si>
  <si>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</si>
  <si>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</si>
  <si>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</si>
  <si>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</si>
  <si>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</si>
  <si>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</si>
  <si>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</si>
  <si>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</si>
  <si>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</si>
  <si>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</si>
  <si>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</si>
  <si>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</si>
  <si>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</si>
  <si>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</si>
  <si>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</si>
  <si>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</si>
  <si>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</si>
  <si>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</si>
  <si>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</si>
  <si>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</si>
  <si>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</si>
  <si>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</si>
  <si>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</si>
  <si>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</si>
  <si>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</si>
  <si>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</si>
  <si>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</si>
  <si>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</si>
  <si>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</si>
  <si>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</si>
  <si>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</si>
  <si>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</si>
  <si>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</si>
  <si>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</si>
  <si>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</si>
  <si>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</si>
  <si>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</si>
  <si>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</si>
  <si>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</si>
  <si>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</si>
  <si>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</si>
  <si>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</si>
  <si>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</si>
  <si>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</si>
  <si>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</si>
  <si>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</si>
  <si>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</si>
  <si>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</si>
  <si>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</si>
  <si>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</si>
  <si>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</si>
  <si>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</si>
  <si>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</si>
  <si>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</si>
  <si>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</si>
  <si>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</si>
  <si>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</si>
  <si>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</si>
  <si>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</si>
  <si>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</si>
  <si>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</si>
  <si>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</si>
  <si>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</si>
  <si>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</si>
  <si>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</si>
  <si>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</si>
  <si>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</si>
  <si>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</si>
  <si>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</si>
  <si>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</si>
  <si>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</si>
  <si>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</si>
  <si>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</si>
  <si>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</si>
  <si>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</si>
  <si>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</si>
  <si>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</si>
  <si>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</si>
  <si>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</si>
  <si>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</si>
  <si>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</si>
  <si>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</si>
  <si>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</si>
  <si>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</si>
  <si>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</si>
  <si>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</si>
  <si>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</si>
  <si>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</si>
  <si>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</si>
  <si>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</si>
  <si>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</si>
  <si>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</si>
  <si>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</si>
  <si>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</si>
  <si>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</si>
  <si>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</si>
  <si>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</si>
  <si>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</si>
  <si>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</si>
  <si>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</si>
  <si>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</si>
  <si>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</si>
  <si>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</si>
  <si>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</si>
  <si>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</si>
  <si>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</si>
  <si>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</si>
  <si>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</si>
  <si>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</si>
  <si>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</si>
  <si>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</si>
  <si>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</si>
  <si>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</si>
  <si>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</si>
  <si>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</si>
  <si>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</si>
  <si>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</si>
  <si>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</si>
  <si>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</si>
  <si>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</si>
  <si>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</si>
  <si>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</si>
  <si>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</si>
  <si>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</si>
  <si>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</si>
  <si>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</si>
  <si>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</si>
  <si>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</si>
  <si>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</si>
  <si>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</si>
  <si>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</si>
  <si>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</si>
  <si>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</si>
  <si>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</si>
  <si>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</si>
  <si>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</si>
  <si>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</si>
  <si>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</si>
  <si>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</si>
  <si>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</si>
  <si>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</si>
  <si>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</si>
  <si>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</si>
  <si>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</si>
  <si>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</si>
  <si>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</si>
  <si>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</si>
  <si>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</si>
  <si>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</si>
  <si>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</si>
  <si>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</si>
  <si>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</si>
  <si>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</si>
  <si>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</si>
  <si>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</si>
  <si>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</si>
  <si>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</si>
  <si>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</si>
  <si>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</si>
  <si>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</si>
  <si>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</si>
  <si>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</si>
  <si>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</si>
  <si>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</si>
  <si>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</si>
  <si>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</si>
  <si>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</si>
  <si>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</si>
  <si>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</si>
  <si>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</si>
  <si>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</si>
  <si>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</si>
  <si>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</si>
  <si>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</si>
  <si>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</si>
  <si>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</si>
  <si>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</si>
  <si>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</si>
  <si>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</si>
  <si>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</si>
  <si>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</si>
  <si>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</si>
  <si>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</si>
  <si>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</si>
  <si>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</si>
  <si>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</si>
  <si>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</si>
  <si>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</si>
  <si>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</si>
  <si>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</si>
  <si>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</si>
  <si>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</si>
  <si>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</si>
  <si>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</si>
  <si>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</si>
  <si>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</si>
  <si>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</si>
  <si>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</si>
  <si>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</si>
  <si>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</si>
  <si>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</si>
  <si>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</si>
  <si>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</si>
  <si>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</si>
  <si>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</si>
  <si>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</si>
  <si>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</si>
  <si>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</si>
  <si>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</si>
  <si>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</si>
  <si>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</si>
  <si>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</si>
  <si>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</si>
  <si>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</si>
  <si>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</si>
  <si>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</si>
  <si>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</si>
  <si>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</si>
  <si>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</si>
  <si>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</si>
  <si>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</si>
  <si>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</si>
  <si>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</si>
  <si>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</si>
  <si>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</si>
  <si>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</si>
  <si>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</si>
  <si>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</si>
  <si>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</si>
  <si>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</si>
  <si>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</si>
  <si>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</si>
  <si>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</si>
  <si>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</si>
  <si>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</si>
  <si>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</si>
  <si>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</si>
  <si>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</si>
  <si>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</si>
  <si>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</si>
  <si>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</si>
  <si>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</si>
  <si>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</si>
  <si>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</si>
  <si>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</si>
  <si>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</si>
  <si>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</si>
  <si>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</si>
  <si>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</si>
  <si>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</si>
  <si>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</si>
  <si>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</si>
  <si>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</si>
  <si>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</si>
  <si>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</si>
  <si>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</si>
  <si>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</si>
  <si>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</si>
  <si>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</si>
  <si>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</si>
  <si>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</si>
  <si>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</si>
  <si>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</si>
  <si>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</si>
  <si>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</si>
  <si>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</si>
  <si>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</si>
  <si>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</si>
  <si>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</si>
  <si>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</si>
  <si>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</si>
  <si>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</si>
  <si>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</si>
  <si>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</si>
  <si>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</si>
  <si>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</si>
  <si>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</si>
  <si>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</si>
  <si>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</si>
  <si>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</si>
  <si>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</si>
  <si>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</si>
  <si>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</si>
  <si>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</si>
  <si>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</si>
  <si>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</si>
  <si>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</si>
  <si>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</si>
  <si>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</si>
  <si>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</si>
  <si>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</si>
  <si>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</si>
  <si>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</si>
  <si>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</si>
  <si>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</si>
  <si>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</si>
  <si>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</si>
  <si>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</si>
  <si>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</si>
  <si>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</si>
  <si>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</si>
  <si>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</si>
  <si>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</si>
  <si>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</si>
  <si>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</si>
  <si>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</si>
  <si>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</si>
  <si>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</si>
  <si>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</si>
  <si>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</si>
  <si>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</si>
  <si>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</si>
  <si>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</si>
  <si>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</si>
  <si>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</si>
  <si>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</si>
  <si>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</si>
  <si>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</si>
  <si>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</si>
  <si>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</si>
  <si>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</si>
  <si>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</si>
  <si>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</si>
  <si>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</si>
  <si>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</si>
  <si>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</si>
  <si>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</si>
  <si>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</si>
  <si>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</si>
  <si>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</si>
  <si>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</si>
  <si>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</si>
  <si>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</si>
  <si>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</si>
  <si>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</si>
  <si>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</si>
  <si>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</si>
  <si>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</si>
  <si>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</si>
  <si>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</si>
  <si>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</si>
  <si>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</si>
  <si>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</si>
  <si>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</si>
  <si>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</si>
  <si>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</si>
  <si>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</si>
  <si>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</si>
  <si>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</si>
  <si>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</si>
  <si>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</si>
  <si>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</si>
  <si>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</si>
  <si>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</si>
  <si>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</si>
  <si>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</si>
  <si>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</si>
  <si>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</si>
  <si>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</si>
  <si>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</si>
  <si>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</si>
  <si>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</si>
  <si>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</si>
  <si>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</si>
  <si>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</si>
  <si>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</si>
  <si>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</si>
  <si>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</si>
  <si>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</si>
  <si>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</si>
  <si>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</si>
  <si>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</si>
  <si>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</si>
  <si>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</si>
  <si>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</si>
  <si>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</si>
  <si>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</si>
  <si>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</si>
  <si>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</si>
  <si>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</si>
  <si>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</si>
  <si>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</si>
  <si>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</si>
  <si>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</si>
  <si>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</si>
  <si>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</si>
  <si>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</si>
  <si>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</si>
  <si>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</si>
  <si>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</si>
  <si>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</si>
  <si>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</si>
  <si>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</si>
  <si>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</si>
  <si>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</si>
  <si>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</si>
  <si>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</si>
  <si>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</si>
  <si>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</si>
  <si>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</si>
  <si>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</si>
  <si>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</si>
  <si>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</si>
  <si>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</si>
  <si>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</si>
  <si>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</si>
  <si>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</si>
  <si>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</si>
  <si>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</si>
  <si>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</si>
  <si>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</si>
  <si>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</si>
  <si>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</si>
  <si>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</si>
  <si>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</si>
  <si>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</si>
  <si>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</si>
  <si>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</si>
  <si>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</si>
  <si>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</si>
  <si>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</si>
  <si>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</si>
  <si>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</si>
  <si>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</si>
  <si>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</si>
  <si>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</si>
  <si>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</si>
  <si>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</si>
  <si>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</si>
  <si>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</si>
  <si>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</si>
  <si>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</si>
  <si>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</si>
  <si>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</si>
  <si>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</si>
  <si>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</si>
  <si>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</si>
  <si>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</si>
  <si>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</si>
  <si>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</si>
  <si>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</si>
  <si>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</si>
  <si>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</si>
  <si>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</si>
  <si>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</si>
  <si>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</si>
  <si>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</si>
  <si>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</si>
  <si>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</si>
  <si>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</si>
  <si>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</si>
  <si>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</si>
  <si>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</si>
  <si>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</si>
  <si>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</si>
  <si>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</si>
  <si>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</si>
  <si>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</si>
  <si>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</si>
  <si>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</si>
  <si>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</si>
  <si>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</si>
  <si>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</si>
  <si>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</si>
  <si>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</si>
  <si>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</si>
  <si>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</si>
  <si>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</si>
  <si>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</si>
  <si>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</si>
  <si>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</si>
  <si>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</si>
  <si>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</si>
  <si>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</si>
  <si>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</si>
  <si>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</si>
  <si>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</si>
  <si>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</si>
  <si>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</si>
  <si>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</si>
  <si>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</si>
  <si>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</si>
  <si>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</si>
  <si>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</si>
  <si>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</si>
  <si>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</si>
  <si>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</si>
  <si>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</si>
  <si>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</si>
  <si>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</si>
  <si>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</si>
  <si>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</si>
  <si>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</si>
  <si>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</si>
  <si>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</si>
  <si>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</si>
  <si>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</si>
  <si>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</si>
  <si>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</si>
  <si>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</si>
  <si>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</si>
  <si>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</si>
  <si>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</si>
  <si>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</si>
  <si>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</si>
  <si>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</si>
  <si>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</si>
  <si>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</si>
  <si>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</si>
  <si>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</si>
  <si>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</si>
  <si>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</si>
  <si>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</si>
  <si>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</si>
  <si>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</si>
  <si>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</si>
  <si>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</si>
  <si>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</si>
  <si>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</si>
  <si>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</si>
  <si>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</si>
  <si>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</si>
  <si>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</si>
  <si>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</si>
  <si>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</si>
  <si>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</si>
  <si>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</si>
  <si>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</si>
  <si>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</si>
  <si>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</si>
  <si>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</si>
  <si>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</si>
  <si>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</si>
  <si>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</si>
  <si>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</si>
  <si>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</si>
  <si>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</si>
  <si>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</si>
  <si>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</si>
  <si>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</si>
  <si>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</si>
  <si>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</si>
  <si>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</si>
  <si>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</si>
  <si>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</si>
  <si>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</si>
  <si>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</si>
  <si>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</si>
  <si>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</si>
  <si>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</si>
  <si>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</si>
  <si>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</si>
  <si>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</si>
  <si>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</si>
  <si>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</si>
  <si>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</si>
  <si>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</si>
  <si>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</si>
  <si>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</si>
  <si>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</si>
  <si>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</si>
  <si>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</si>
  <si>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</si>
  <si>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</si>
  <si>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</si>
  <si>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</si>
  <si>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</si>
  <si>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</si>
  <si>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</si>
  <si>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</si>
  <si>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</si>
  <si>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</si>
  <si>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</si>
  <si>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</si>
  <si>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</si>
  <si>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</si>
  <si>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</si>
  <si>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</si>
  <si>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</si>
  <si>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</si>
  <si>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</si>
  <si>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</si>
  <si>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</si>
  <si>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</si>
  <si>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</si>
  <si>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</si>
  <si>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</si>
  <si>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</si>
  <si>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</si>
  <si>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</si>
  <si>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</si>
  <si>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</si>
  <si>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</si>
  <si>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</si>
  <si>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</si>
  <si>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</si>
  <si>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</si>
  <si>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</si>
  <si>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</si>
  <si>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</si>
  <si>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</si>
  <si>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</si>
  <si>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</si>
  <si>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</si>
  <si>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</si>
  <si>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</si>
  <si>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</si>
  <si>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</si>
  <si>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</si>
  <si>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</si>
  <si>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</si>
  <si>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</si>
  <si>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</si>
  <si>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</si>
  <si>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</si>
  <si>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</si>
  <si>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</si>
  <si>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</si>
  <si>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</si>
  <si>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</si>
  <si>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</si>
  <si>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</si>
  <si>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</si>
  <si>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</si>
  <si>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</si>
  <si>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</si>
  <si>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</si>
  <si>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</si>
  <si>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</si>
  <si>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</si>
  <si>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</si>
  <si>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</si>
  <si>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</si>
  <si>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</si>
  <si>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</si>
  <si>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</si>
  <si>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</si>
  <si>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</si>
  <si>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</si>
  <si>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</si>
  <si>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</si>
  <si>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</si>
  <si>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</si>
  <si>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</si>
  <si>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</si>
  <si>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</si>
  <si>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</si>
  <si>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</si>
  <si>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</si>
  <si>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</si>
  <si>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</si>
  <si>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</si>
  <si>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</si>
  <si>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</si>
  <si>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</si>
  <si>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</si>
  <si>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</si>
  <si>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</si>
  <si>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</si>
  <si>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</si>
  <si>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</si>
  <si>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</si>
  <si>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</si>
  <si>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</si>
  <si>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</si>
  <si>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</si>
  <si>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</si>
  <si>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</si>
  <si>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</si>
  <si>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</si>
  <si>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</si>
  <si>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</si>
  <si>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</si>
  <si>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</si>
  <si>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</si>
  <si>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</si>
  <si>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</si>
  <si>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</si>
  <si>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</si>
  <si>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</si>
  <si>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</si>
  <si>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</si>
  <si>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</si>
  <si>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</si>
  <si>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</si>
  <si>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</si>
  <si>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</si>
  <si>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</si>
  <si>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</si>
  <si>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</si>
  <si>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</si>
  <si>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</si>
  <si>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</si>
  <si>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</si>
  <si>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</si>
  <si>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</si>
  <si>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</si>
  <si>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</si>
  <si>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</si>
  <si>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</si>
  <si>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</si>
  <si>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</si>
  <si>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</si>
  <si>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</si>
  <si>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</si>
  <si>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</si>
  <si>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</si>
  <si>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</si>
  <si>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</si>
  <si>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</si>
  <si>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</si>
  <si>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</si>
  <si>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</si>
  <si>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</si>
  <si>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</si>
  <si>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</si>
  <si>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</si>
  <si>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</si>
  <si>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</si>
  <si>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</si>
  <si>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</si>
  <si>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</si>
  <si>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</si>
  <si>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</si>
  <si>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</si>
  <si>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</si>
  <si>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</si>
  <si>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</si>
  <si>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</si>
  <si>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</si>
  <si>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</si>
  <si>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</si>
  <si>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</si>
  <si>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</si>
  <si>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</si>
  <si>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</si>
  <si>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</si>
  <si>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</si>
  <si>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</si>
  <si>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</si>
  <si>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</si>
  <si>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</si>
  <si>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</si>
  <si>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</si>
  <si>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</si>
  <si>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</si>
  <si>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</si>
  <si>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</si>
  <si>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</si>
  <si>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</si>
  <si>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</si>
  <si>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</si>
  <si>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</si>
  <si>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</si>
  <si>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</si>
  <si>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</si>
  <si>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</si>
  <si>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</si>
  <si>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</si>
  <si>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</si>
  <si>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</si>
  <si>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</si>
  <si>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</si>
  <si>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</si>
  <si>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</si>
  <si>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</si>
  <si>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</si>
  <si>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</si>
  <si>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</si>
  <si>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</si>
  <si>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</si>
  <si>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</si>
  <si>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</si>
  <si>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</si>
  <si>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</si>
  <si>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</si>
  <si>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</si>
  <si>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</si>
  <si>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</si>
  <si>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</si>
  <si>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</si>
  <si>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</si>
  <si>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</si>
  <si>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</si>
  <si>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</si>
  <si>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</si>
  <si>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</si>
  <si>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</si>
  <si>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</si>
  <si>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</si>
  <si>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</si>
  <si>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</si>
  <si>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</si>
  <si>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</si>
  <si>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</si>
  <si>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</si>
  <si>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</si>
  <si>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</si>
  <si>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</si>
  <si>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</si>
  <si>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</si>
  <si>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</si>
  <si>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</si>
  <si>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</si>
  <si>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</si>
  <si>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</si>
  <si>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</si>
  <si>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</si>
  <si>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</si>
  <si>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</si>
  <si>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</si>
  <si>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</si>
  <si>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</si>
  <si>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</si>
  <si>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</si>
  <si>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</si>
  <si>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</si>
  <si>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</si>
  <si>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</si>
  <si>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</si>
  <si>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</si>
  <si>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</si>
  <si>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</si>
  <si>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</si>
  <si>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</si>
  <si>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</si>
  <si>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</si>
  <si>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</si>
  <si>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</si>
  <si>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</si>
  <si>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</si>
  <si>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</si>
  <si>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</si>
  <si>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</si>
  <si>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</si>
  <si>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</si>
  <si>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</si>
  <si>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</si>
  <si>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</si>
  <si>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</si>
  <si>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</si>
  <si>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</si>
  <si>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</si>
  <si>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</si>
  <si>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</si>
  <si>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</si>
  <si>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</si>
  <si>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</si>
  <si>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</si>
  <si>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</si>
  <si>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</si>
  <si>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</si>
  <si>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</si>
  <si>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</si>
  <si>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</si>
  <si>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</si>
  <si>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</si>
  <si>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</si>
  <si>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</si>
  <si>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</si>
  <si>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</si>
  <si>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</si>
  <si>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</si>
  <si>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</si>
  <si>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</si>
  <si>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</si>
  <si>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</si>
  <si>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</si>
  <si>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</si>
  <si>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</si>
  <si>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</si>
  <si>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</si>
  <si>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</si>
  <si>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</si>
  <si>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</si>
  <si>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</si>
  <si>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</si>
  <si>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</si>
  <si>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</si>
  <si>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</si>
  <si>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</si>
  <si>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</si>
  <si>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</si>
  <si>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</si>
  <si>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</si>
  <si>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</si>
  <si>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</si>
  <si>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</si>
  <si>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</si>
  <si>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</si>
  <si>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</si>
  <si>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</si>
  <si>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</si>
  <si>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</si>
  <si>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</si>
  <si>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</si>
  <si>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</si>
  <si>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</si>
  <si>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</si>
  <si>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</si>
  <si>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</si>
  <si>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</si>
  <si>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</si>
  <si>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</si>
  <si>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</si>
  <si>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</si>
  <si>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</si>
  <si>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</si>
  <si>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</si>
  <si>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</si>
  <si>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</si>
  <si>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</si>
  <si>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</si>
  <si>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</si>
  <si>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</si>
  <si>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</si>
  <si>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</si>
  <si>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</si>
  <si>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</si>
  <si>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</si>
  <si>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</si>
  <si>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</si>
  <si>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</si>
  <si>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</si>
  <si>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</si>
  <si>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</si>
  <si>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</si>
  <si>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</si>
  <si>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</si>
  <si>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</si>
  <si>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</si>
  <si>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</si>
  <si>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</si>
  <si>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</si>
  <si>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</si>
  <si>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</si>
  <si>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</si>
  <si>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</si>
  <si>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</si>
  <si>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</si>
  <si>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</si>
  <si>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</si>
  <si>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</si>
  <si>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</si>
  <si>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</si>
  <si>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</si>
  <si>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</si>
  <si>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</si>
  <si>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</si>
  <si>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</si>
  <si>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</si>
  <si>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</si>
  <si>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</si>
  <si>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</si>
  <si>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</si>
  <si>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</si>
  <si>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</si>
  <si>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</si>
  <si>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</si>
  <si>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</si>
  <si>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</si>
  <si>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</si>
  <si>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</si>
  <si>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</si>
  <si>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</si>
  <si>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</si>
  <si>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</si>
  <si>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</si>
  <si>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</si>
  <si>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</si>
  <si>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</si>
  <si>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</si>
  <si>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</si>
  <si>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</si>
  <si>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</si>
  <si>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</si>
  <si>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</si>
  <si>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</si>
  <si>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</si>
  <si>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</si>
  <si>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</si>
  <si>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</si>
  <si>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</si>
  <si>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</si>
  <si>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</si>
  <si>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</si>
  <si>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</si>
  <si>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</si>
  <si>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</si>
  <si>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</si>
  <si>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</si>
  <si>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</si>
  <si>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</si>
  <si>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</si>
  <si>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</si>
  <si>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</si>
  <si>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</si>
  <si>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</si>
  <si>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</si>
  <si>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</si>
  <si>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</si>
  <si>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</si>
  <si>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</si>
  <si>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</si>
  <si>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</si>
  <si>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</si>
  <si>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</si>
  <si>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</si>
  <si>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</si>
  <si>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</si>
  <si>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</si>
  <si>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</si>
  <si>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</si>
  <si>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</si>
  <si>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</si>
  <si>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</si>
  <si>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</si>
  <si>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</si>
  <si>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</si>
  <si>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</si>
  <si>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</si>
  <si>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</si>
  <si>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</si>
  <si>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</si>
  <si>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</si>
  <si>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</si>
  <si>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</si>
  <si>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</si>
  <si>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</si>
  <si>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</si>
  <si>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</si>
  <si>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</si>
  <si>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</si>
  <si>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</si>
  <si>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</si>
  <si>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</si>
  <si>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</si>
  <si>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</si>
  <si>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</si>
  <si>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</si>
  <si>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</si>
  <si>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</si>
  <si>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</si>
  <si>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</si>
  <si>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</si>
  <si>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</si>
  <si>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</si>
  <si>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</si>
  <si>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</si>
  <si>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</si>
  <si>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</si>
  <si>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</si>
  <si>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</si>
  <si>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</si>
  <si>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</si>
  <si>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</si>
  <si>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</si>
  <si>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</si>
  <si>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</si>
  <si>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</si>
  <si>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</si>
  <si>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</si>
  <si>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</si>
  <si>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</si>
  <si>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</si>
  <si>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</si>
  <si>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</si>
  <si>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</si>
  <si>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</si>
  <si>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</si>
  <si>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</si>
  <si>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</si>
  <si>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</si>
  <si>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</si>
  <si>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</si>
  <si>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</si>
  <si>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</si>
  <si>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</si>
  <si>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</si>
  <si>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</si>
  <si>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</si>
  <si>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</si>
  <si>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</si>
  <si>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</si>
  <si>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</si>
  <si>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</si>
  <si>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</si>
  <si>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</si>
  <si>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</si>
  <si>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</si>
  <si>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</si>
  <si>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</si>
  <si>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</si>
  <si>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</si>
  <si>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</si>
  <si>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</si>
  <si>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</si>
  <si>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</si>
  <si>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</si>
  <si>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</si>
  <si>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</si>
  <si>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</si>
  <si>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</si>
  <si>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</si>
  <si>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</si>
  <si>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</si>
  <si>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</si>
  <si>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</si>
  <si>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</si>
  <si>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</si>
  <si>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</si>
  <si>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</si>
  <si>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</si>
  <si>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</si>
  <si>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</si>
  <si>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</si>
  <si>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</si>
  <si>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</si>
  <si>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</si>
  <si>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</si>
  <si>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</si>
  <si>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</si>
  <si>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</si>
  <si>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</si>
  <si>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</si>
  <si>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</si>
  <si>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</si>
  <si>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</si>
  <si>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</si>
  <si>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</si>
  <si>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</si>
  <si>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</si>
  <si>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</si>
  <si>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</si>
  <si>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</si>
  <si>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</si>
  <si>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</si>
  <si>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</si>
  <si>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</si>
  <si>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</si>
  <si>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</si>
  <si>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</si>
  <si>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</si>
  <si>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</si>
  <si>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</si>
  <si>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</si>
  <si>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</si>
  <si>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</si>
  <si>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</si>
  <si>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</si>
  <si>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</si>
  <si>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</si>
  <si>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</si>
  <si>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</si>
  <si>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</si>
  <si>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</si>
  <si>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</si>
  <si>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</si>
  <si>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</si>
  <si>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</si>
  <si>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</si>
  <si>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</si>
  <si>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</si>
  <si>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</si>
  <si>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</si>
  <si>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</si>
  <si>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</si>
  <si>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</si>
  <si>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</si>
  <si>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</si>
  <si>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</si>
  <si>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</si>
  <si>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</si>
  <si>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</si>
  <si>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</si>
  <si>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</si>
  <si>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</si>
  <si>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</si>
  <si>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</si>
  <si>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</si>
  <si>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</si>
  <si>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</si>
  <si>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</si>
  <si>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</si>
  <si>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</si>
  <si>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</si>
  <si>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</si>
  <si>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</si>
  <si>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</si>
  <si>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</si>
  <si>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</si>
  <si>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</si>
  <si>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</si>
  <si>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</si>
  <si>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</si>
  <si>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</si>
  <si>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</si>
  <si>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</si>
  <si>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</si>
  <si>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</si>
  <si>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</si>
  <si>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</si>
  <si>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</si>
  <si>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</si>
  <si>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</si>
  <si>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</si>
  <si>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</si>
  <si>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</si>
  <si>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</si>
  <si>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</si>
  <si>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</si>
  <si>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</si>
  <si>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</si>
  <si>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</si>
  <si>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</si>
  <si>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</si>
  <si>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</si>
  <si>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</si>
  <si>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</si>
  <si>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</si>
  <si>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</si>
  <si>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</si>
  <si>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</si>
  <si>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</si>
  <si>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</si>
  <si>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</si>
  <si>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</si>
  <si>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</si>
  <si>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</si>
  <si>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</si>
  <si>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</si>
  <si>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</si>
  <si>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</si>
  <si>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</si>
  <si>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</si>
  <si>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</si>
  <si>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</si>
  <si>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</si>
  <si>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</si>
  <si>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</si>
  <si>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</si>
  <si>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</si>
  <si>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</si>
  <si>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</si>
  <si>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</si>
  <si>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</si>
  <si>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</si>
  <si>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</si>
  <si>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</si>
  <si>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</si>
  <si>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</si>
  <si>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</si>
  <si>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</si>
  <si>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</si>
  <si>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</si>
  <si>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</si>
  <si>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</si>
  <si>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</si>
  <si>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</si>
  <si>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</si>
  <si>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</si>
  <si>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</si>
  <si>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</si>
  <si>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</si>
  <si>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</si>
  <si>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</si>
  <si>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</si>
  <si>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</si>
  <si>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</si>
  <si>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</si>
  <si>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</si>
  <si>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</si>
  <si>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</si>
  <si>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</si>
  <si>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</si>
  <si>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</si>
  <si>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</si>
  <si>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</si>
  <si>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</si>
  <si>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</si>
  <si>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</si>
  <si>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</si>
  <si>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</si>
  <si>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</si>
  <si>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</si>
  <si>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</si>
  <si>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</si>
  <si>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</si>
  <si>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</si>
  <si>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</si>
  <si>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</si>
  <si>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this optional step, if not required in Recipe</t>
  </si>
  <si>
    <t>Cost in Recipe</t>
  </si>
  <si>
    <t>Skinless casings for Frankfurters and Hot Dogs</t>
  </si>
  <si>
    <t>Tumbler</t>
  </si>
  <si>
    <t>Fibrous Casings by ViskoTeepak</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</si>
  <si>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</si>
  <si>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</si>
  <si>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</si>
  <si>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</si>
  <si>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</si>
  <si>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</si>
  <si>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</si>
  <si>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</si>
  <si>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</si>
  <si>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</si>
  <si>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</si>
  <si>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</si>
  <si>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</si>
  <si>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</si>
  <si>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</si>
  <si>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</si>
  <si>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</si>
  <si>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</si>
  <si>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</si>
  <si>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</si>
  <si>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</si>
  <si>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</si>
  <si>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</si>
  <si>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</si>
  <si>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</si>
  <si>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</si>
  <si>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</si>
  <si>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</si>
  <si>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</si>
  <si>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</si>
  <si>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</si>
  <si>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</si>
  <si>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</si>
  <si>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</si>
  <si>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</si>
  <si>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</si>
  <si>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</si>
  <si>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</si>
  <si>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</si>
  <si>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</si>
  <si>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</si>
  <si>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</si>
  <si>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</si>
  <si>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</si>
  <si>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</si>
  <si>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</si>
  <si>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</si>
  <si>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</si>
  <si>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</si>
  <si>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</si>
  <si>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</si>
  <si>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</si>
  <si>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</si>
  <si>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</si>
  <si>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</si>
  <si>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</si>
  <si>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</si>
  <si>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</si>
  <si>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</si>
  <si>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</si>
  <si>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</si>
  <si>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</si>
  <si>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</si>
  <si>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</si>
  <si>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</si>
  <si>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</si>
  <si>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</si>
  <si>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</si>
  <si>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</si>
  <si>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</si>
  <si>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</si>
  <si>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80 °C</t>
  </si>
  <si>
    <t>Chill</t>
  </si>
  <si>
    <t>2 °C</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</si>
  <si>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</si>
  <si>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</si>
  <si>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</si>
  <si>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</si>
  <si>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</si>
  <si>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</si>
  <si>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</si>
  <si>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</si>
  <si>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</si>
  <si>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</si>
  <si>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</si>
  <si>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Place the uncooked sausages into Cooking House.</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</si>
  <si>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</si>
  <si>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</si>
  <si>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</si>
  <si>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</si>
  <si>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</si>
  <si>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</si>
  <si>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</si>
  <si>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</si>
  <si>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</si>
  <si>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</si>
  <si>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</si>
  <si>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</si>
  <si>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</si>
  <si>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</si>
  <si>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</si>
  <si>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</si>
  <si>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</si>
  <si>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</si>
  <si>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</si>
  <si>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</si>
  <si>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</si>
  <si>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</si>
  <si>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</si>
  <si>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</si>
  <si>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</si>
  <si>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</si>
  <si>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</si>
  <si>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t xml:space="preserve">Mince the Meat through a </t>
    </r>
    <r>
      <rPr>
        <b/>
        <sz val="14"/>
        <color rgb="FF3D3D3F"/>
        <rFont val="Calibri"/>
        <family val="2"/>
        <scheme val="minor"/>
      </rPr>
      <t>3 mm</t>
    </r>
    <r>
      <rPr>
        <sz val="14"/>
        <color rgb="FF3D3D3F"/>
        <rFont val="Calibri"/>
        <family val="2"/>
        <scheme val="minor"/>
      </rPr>
      <t xml:space="preserve"> plate and place into the Bowl Cutter.</t>
    </r>
  </si>
  <si>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</si>
  <si>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</si>
  <si>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</si>
  <si>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</si>
  <si>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</si>
  <si>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</si>
  <si>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</si>
  <si>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</si>
  <si>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Table-Top Mincer for Butcher Shops and Startups</t>
  </si>
  <si>
    <t>High speed cutting with 6-knife assembly</t>
  </si>
  <si>
    <t>Premium Smoke Trolley with 6 levels</t>
  </si>
  <si>
    <t>CNS 18/8 premium quality</t>
  </si>
  <si>
    <t>*Cost Control Remark</t>
  </si>
  <si>
    <t>*Price / kg</t>
  </si>
  <si>
    <t>Price / kg</t>
  </si>
  <si>
    <r>
      <t xml:space="preserve">For details, please refer to the </t>
    </r>
    <r>
      <rPr>
        <b/>
        <sz val="14"/>
        <color rgb="FF3D3D3F"/>
        <rFont val="Calibri"/>
        <family val="2"/>
        <scheme val="minor"/>
      </rPr>
      <t>Process-Flow-Frankfurter</t>
    </r>
    <r>
      <rPr>
        <sz val="14"/>
        <color rgb="FF3D3D3F"/>
        <rFont val="Calibri"/>
        <family val="2"/>
        <scheme val="minor"/>
      </rPr>
      <t>, we perapred in a separate sheet by clicking to the pin to the left, or watch the:</t>
    </r>
  </si>
  <si>
    <r>
      <t xml:space="preserve">Bowl Chopper Process-Flow Video for Frankfurter </t>
    </r>
    <r>
      <rPr>
        <sz val="14"/>
        <color rgb="FF3D3D3F"/>
        <rFont val="Calibri (Textkörper)"/>
      </rPr>
      <t>on youtube.</t>
    </r>
  </si>
  <si>
    <r>
      <t xml:space="preserve">Stuff immediately into </t>
    </r>
    <r>
      <rPr>
        <b/>
        <sz val="14"/>
        <color rgb="FF3D3D3F"/>
        <rFont val="Calibri"/>
        <family val="2"/>
        <scheme val="minor"/>
      </rPr>
      <t>Natural Sheep Casings or Cellulose Casings</t>
    </r>
    <r>
      <rPr>
        <sz val="14"/>
        <color rgb="FF3D3D3F"/>
        <rFont val="Calibri"/>
        <family val="2"/>
        <scheme val="minor"/>
      </rPr>
      <t>. Cal. 20/22 is recommended.</t>
    </r>
  </si>
  <si>
    <t>4. Cooking &amp; Chilling</t>
  </si>
  <si>
    <t>Dry</t>
  </si>
  <si>
    <t>60 °C</t>
  </si>
  <si>
    <t>15 min.</t>
  </si>
  <si>
    <t>Smoke</t>
  </si>
  <si>
    <t>65 °C</t>
  </si>
  <si>
    <t>20 min.</t>
  </si>
  <si>
    <r>
      <t>3</t>
    </r>
    <r>
      <rPr>
        <sz val="16"/>
        <color rgb="FF3D3D3F"/>
        <rFont val="Calibri"/>
        <family val="2"/>
        <scheme val="minor"/>
      </rPr>
      <t>rd</t>
    </r>
  </si>
  <si>
    <t>70 °C</t>
  </si>
  <si>
    <t>10 min.</t>
  </si>
  <si>
    <r>
      <t>4</t>
    </r>
    <r>
      <rPr>
        <sz val="16"/>
        <color rgb="FF3D3D3F"/>
        <rFont val="Calibri"/>
        <family val="2"/>
        <scheme val="minor"/>
      </rPr>
      <t>th</t>
    </r>
  </si>
  <si>
    <r>
      <t xml:space="preserve">25 - 30 min </t>
    </r>
    <r>
      <rPr>
        <i/>
        <sz val="14"/>
        <color rgb="FF3D3D3F"/>
        <rFont val="Calibri (Textkörper)"/>
      </rPr>
      <t>(rule of thumb: 1 min per calibre)</t>
    </r>
    <r>
      <rPr>
        <b/>
        <sz val="16"/>
        <color rgb="FF3D3D3F"/>
        <rFont val="Calibri"/>
        <family val="2"/>
        <scheme val="minor"/>
      </rPr>
      <t xml:space="preserve">
</t>
    </r>
    <r>
      <rPr>
        <i/>
        <sz val="14"/>
        <color rgb="FF3D3D3F"/>
        <rFont val="Calibri (Textkörper)"/>
      </rPr>
      <t>or until the core temp. reaches  72 °C.</t>
    </r>
  </si>
  <si>
    <r>
      <t>6</t>
    </r>
    <r>
      <rPr>
        <sz val="16"/>
        <color rgb="FF3D3D3F"/>
        <rFont val="Calibri"/>
        <family val="2"/>
        <scheme val="minor"/>
      </rPr>
      <t>th</t>
    </r>
  </si>
  <si>
    <t>overnight.</t>
  </si>
  <si>
    <t>http://www.ingredients.de/en/s_xi55053</t>
  </si>
  <si>
    <t>Colour development</t>
  </si>
  <si>
    <t>Interval-Shower</t>
  </si>
  <si>
    <t>15 sec on, 15 sec off</t>
  </si>
  <si>
    <t>Cold</t>
  </si>
  <si>
    <t>Mince the Chicken Skin though a 3mm plate and place into Bowl Cutter.</t>
  </si>
  <si>
    <t>Super Economy</t>
  </si>
  <si>
    <t>Optional Flavour</t>
  </si>
  <si>
    <t>Optional Binder</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</si>
  <si>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</si>
  <si>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</si>
  <si>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</si>
  <si>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optional Binder</t>
  </si>
  <si>
    <t>optional Antioxidant</t>
  </si>
  <si>
    <t>Table-top Single Clipper for Calibres 25-160 mm</t>
  </si>
  <si>
    <t>Semi-automatic sausage peeler</t>
  </si>
  <si>
    <t>Cellulose Casings WIENIE-PAK®</t>
  </si>
  <si>
    <t>optional</t>
  </si>
  <si>
    <r>
      <t xml:space="preserve">Pork Frankfurter </t>
    </r>
    <r>
      <rPr>
        <i/>
        <sz val="30"/>
        <color theme="0" tint="-0.499984740745262"/>
        <rFont val="Calibri"/>
        <family val="2"/>
        <scheme val="minor"/>
      </rPr>
      <t>Economy</t>
    </r>
  </si>
  <si>
    <t>www.fiRecipes.com/PorkFrankfurter</t>
  </si>
  <si>
    <t>Redden</t>
  </si>
  <si>
    <t>50 °C - 55 °C</t>
  </si>
  <si>
    <t>60% - 70% rel. humidity</t>
  </si>
  <si>
    <t>5th</t>
  </si>
  <si>
    <r>
      <t>7</t>
    </r>
    <r>
      <rPr>
        <sz val="16"/>
        <color rgb="FF3D3D3F"/>
        <rFont val="Calibri"/>
        <family val="2"/>
        <scheme val="minor"/>
      </rPr>
      <t>th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</si>
</sst>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5"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sz val="14"/>
      <color rgb="FF3D3D3F"/>
      <name val="Calibri (Textkörper)"/>
    </font>
    <font>
      <i/>
      <sz val="14"/>
      <color rgb="FF3D3D3F"/>
      <name val="Calibri (Textkörper)"/>
    </font>
    <font>
      <b/>
      <sz val="14"/>
      <color theme="10"/>
      <name val="Calibri"/>
      <family val="2"/>
      <scheme val="minor"/>
    </font>
    <font>
      <sz val="12"/>
      <color theme="0" tint="-0.499984740745262"/>
      <name val="Calibri"/>
      <family val="2"/>
    </font>
    <font>
      <i/>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12"/>
      <color theme="10"/>
      <name val="Calibri"/>
      <family val="2"/>
      <scheme val="minor"/>
    </font>
    <font>
      <i/>
      <sz val="30"/>
      <color theme="0" tint="-0.499984740745262"/>
      <name val="Calibri"/>
      <family val="2"/>
      <scheme val="minor"/>
    </font>
    <font>
      <i/>
      <sz val="12"/>
      <color rgb="FF3D3D3F"/>
      <name val="Calibri"/>
      <family val="2"/>
      <scheme val="minor"/>
    </font>
  </fonts>
  <fills count="2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69">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style="dotted">
        <color auto="1"/>
      </top>
      <bottom style="medium">
        <color theme="0" tint="-0.1499679555650502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44">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167" fontId="22"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167" fontId="22" fillId="3" borderId="8" xfId="0" applyNumberFormat="1" applyFont="1" applyFill="1" applyBorder="1" applyAlignment="1">
      <alignment horizontal="righ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6" borderId="0" xfId="0" applyFill="1" applyAlignment="1">
      <alignment vertical="top" textRotation="135" wrapText="1"/>
    </xf>
    <xf numFmtId="0" fontId="54" fillId="16" borderId="0" xfId="0" applyFont="1" applyFill="1" applyAlignment="1">
      <alignment horizontal="left" vertical="top" wrapText="1"/>
    </xf>
    <xf numFmtId="0" fontId="3" fillId="5" borderId="0" xfId="0" applyFont="1" applyFill="1" applyAlignment="1">
      <alignment vertical="top" wrapText="1"/>
    </xf>
    <xf numFmtId="0" fontId="0" fillId="16" borderId="0" xfId="0" applyFill="1" applyAlignment="1">
      <alignment vertical="top" wrapText="1"/>
    </xf>
    <xf numFmtId="0" fontId="0" fillId="5" borderId="0" xfId="0" applyFill="1" applyAlignment="1">
      <alignment vertical="top" wrapText="1"/>
    </xf>
    <xf numFmtId="0" fontId="0" fillId="16"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68" fillId="3" borderId="0" xfId="0" applyFont="1" applyFill="1" applyAlignment="1">
      <alignment vertical="top" wrapText="1"/>
    </xf>
    <xf numFmtId="0" fontId="74"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49" fillId="5" borderId="0" xfId="0" applyFont="1" applyFill="1" applyAlignment="1">
      <alignment horizontal="center" vertical="top" wrapText="1"/>
    </xf>
    <xf numFmtId="0" fontId="49" fillId="3" borderId="0" xfId="0" applyFont="1" applyFill="1" applyAlignment="1">
      <alignment horizontal="center"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6"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3" fillId="0" borderId="0" xfId="0" applyNumberFormat="1" applyFont="1" applyAlignment="1">
      <alignment horizontal="center" vertical="top" wrapText="1"/>
    </xf>
    <xf numFmtId="0" fontId="86" fillId="3" borderId="0" xfId="0" applyFont="1" applyFill="1" applyAlignment="1" applyProtection="1">
      <alignment horizontal="left" vertical="top"/>
      <protection locked="0"/>
    </xf>
    <xf numFmtId="0" fontId="49" fillId="5" borderId="38" xfId="0" applyFont="1" applyFill="1" applyBorder="1" applyAlignment="1">
      <alignment horizontal="center" vertical="top"/>
    </xf>
    <xf numFmtId="0" fontId="49" fillId="5" borderId="35"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89"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1"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7"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0" fillId="4" borderId="0" xfId="0" applyFont="1" applyFill="1" applyAlignment="1">
      <alignment horizontal="left" vertical="center"/>
    </xf>
    <xf numFmtId="2" fontId="91" fillId="0" borderId="0" xfId="0" applyNumberFormat="1" applyFont="1" applyAlignment="1">
      <alignment horizontal="center" vertical="center"/>
    </xf>
    <xf numFmtId="2" fontId="91"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0" fillId="18" borderId="0" xfId="0" applyFont="1" applyFill="1" applyAlignment="1">
      <alignment horizontal="left" vertical="center"/>
    </xf>
    <xf numFmtId="0" fontId="0" fillId="18" borderId="0" xfId="0" applyFill="1"/>
    <xf numFmtId="3" fontId="75" fillId="18" borderId="0" xfId="4" applyNumberFormat="1" applyFont="1" applyFill="1" applyBorder="1" applyAlignment="1" applyProtection="1">
      <alignment vertical="center" wrapText="1"/>
    </xf>
    <xf numFmtId="0" fontId="22" fillId="18" borderId="0" xfId="0" applyFont="1" applyFill="1" applyAlignment="1">
      <alignment horizontal="left" vertical="center"/>
    </xf>
    <xf numFmtId="0" fontId="20" fillId="18" borderId="0" xfId="0" applyFont="1" applyFill="1" applyAlignment="1">
      <alignment horizontal="left" vertical="center"/>
    </xf>
    <xf numFmtId="3" fontId="95" fillId="18"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9" borderId="0" xfId="0" applyFont="1" applyFill="1" applyAlignment="1">
      <alignment vertical="center" wrapText="1"/>
    </xf>
    <xf numFmtId="0" fontId="8" fillId="19" borderId="21" xfId="0" applyFont="1" applyFill="1" applyBorder="1" applyAlignment="1">
      <alignment vertical="center" wrapText="1"/>
    </xf>
    <xf numFmtId="10" fontId="8" fillId="19" borderId="21" xfId="0" applyNumberFormat="1" applyFont="1" applyFill="1" applyBorder="1" applyAlignment="1">
      <alignment horizontal="center" vertical="center"/>
    </xf>
    <xf numFmtId="10" fontId="8" fillId="19" borderId="25" xfId="0" applyNumberFormat="1" applyFont="1" applyFill="1" applyBorder="1" applyAlignment="1">
      <alignment horizontal="center" vertical="center"/>
    </xf>
    <xf numFmtId="0" fontId="8" fillId="20" borderId="22" xfId="0" applyFont="1" applyFill="1" applyBorder="1" applyAlignment="1">
      <alignment vertical="center" wrapText="1"/>
    </xf>
    <xf numFmtId="0" fontId="8" fillId="20" borderId="23" xfId="0" applyFont="1" applyFill="1" applyBorder="1" applyAlignment="1">
      <alignment vertical="center" wrapText="1"/>
    </xf>
    <xf numFmtId="10" fontId="8" fillId="20" borderId="23" xfId="0" applyNumberFormat="1" applyFont="1" applyFill="1" applyBorder="1" applyAlignment="1">
      <alignment horizontal="center" vertical="center"/>
    </xf>
    <xf numFmtId="10" fontId="8" fillId="20" borderId="7"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10" fontId="9" fillId="21" borderId="20" xfId="0" applyNumberFormat="1" applyFont="1" applyFill="1" applyBorder="1" applyAlignment="1">
      <alignment horizontal="center" vertical="center"/>
    </xf>
    <xf numFmtId="10" fontId="9" fillId="21" borderId="49" xfId="0" applyNumberFormat="1" applyFont="1" applyFill="1" applyBorder="1" applyAlignment="1">
      <alignment horizontal="center" vertical="center"/>
    </xf>
    <xf numFmtId="165" fontId="8" fillId="20" borderId="24" xfId="0" applyNumberFormat="1" applyFont="1" applyFill="1" applyBorder="1" applyAlignment="1">
      <alignment horizontal="center" vertical="center"/>
    </xf>
    <xf numFmtId="0" fontId="8" fillId="20" borderId="20" xfId="0" applyFont="1" applyFill="1" applyBorder="1" applyAlignment="1">
      <alignment horizontal="center" vertical="center" wrapText="1"/>
    </xf>
    <xf numFmtId="10" fontId="9" fillId="20" borderId="20" xfId="0" applyNumberFormat="1" applyFont="1" applyFill="1" applyBorder="1" applyAlignment="1">
      <alignment horizontal="center" vertical="center"/>
    </xf>
    <xf numFmtId="10" fontId="9" fillId="20" borderId="49"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8" fillId="19" borderId="0" xfId="0" applyNumberFormat="1" applyFont="1" applyFill="1" applyAlignment="1">
      <alignment horizontal="center" vertical="center"/>
    </xf>
    <xf numFmtId="10" fontId="8" fillId="20" borderId="22"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20"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19" borderId="41" xfId="0" applyFont="1" applyFill="1" applyBorder="1" applyAlignment="1">
      <alignment vertical="center" wrapText="1"/>
    </xf>
    <xf numFmtId="0" fontId="8" fillId="19" borderId="42" xfId="0" applyFont="1" applyFill="1" applyBorder="1" applyAlignment="1">
      <alignment vertical="center" wrapText="1"/>
    </xf>
    <xf numFmtId="0" fontId="8" fillId="20" borderId="47" xfId="0" applyFont="1" applyFill="1" applyBorder="1" applyAlignment="1">
      <alignment vertical="center" wrapText="1"/>
    </xf>
    <xf numFmtId="0" fontId="8" fillId="20" borderId="48" xfId="0" applyFont="1" applyFill="1" applyBorder="1" applyAlignment="1">
      <alignment vertical="center" wrapText="1"/>
    </xf>
    <xf numFmtId="165" fontId="8" fillId="20" borderId="45" xfId="0" applyNumberFormat="1" applyFont="1" applyFill="1" applyBorder="1" applyAlignment="1">
      <alignment horizontal="center" vertical="center"/>
    </xf>
    <xf numFmtId="0" fontId="8" fillId="20" borderId="43" xfId="0" applyFont="1" applyFill="1" applyBorder="1" applyAlignment="1">
      <alignment horizontal="center" vertical="center" wrapText="1"/>
    </xf>
    <xf numFmtId="165" fontId="8" fillId="21" borderId="45" xfId="0" applyNumberFormat="1" applyFont="1" applyFill="1" applyBorder="1" applyAlignment="1">
      <alignment horizontal="center" vertical="center"/>
    </xf>
    <xf numFmtId="0" fontId="8" fillId="21" borderId="43" xfId="0" applyFont="1" applyFill="1" applyBorder="1" applyAlignment="1">
      <alignment horizontal="center" vertical="center" wrapText="1"/>
    </xf>
    <xf numFmtId="165" fontId="8" fillId="20" borderId="46" xfId="0" applyNumberFormat="1" applyFont="1" applyFill="1" applyBorder="1" applyAlignment="1">
      <alignment horizontal="center" vertical="center"/>
    </xf>
    <xf numFmtId="0" fontId="8" fillId="20" borderId="44"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1"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8" borderId="0" xfId="0" applyFont="1" applyFill="1" applyAlignment="1">
      <alignment vertical="center"/>
    </xf>
    <xf numFmtId="0" fontId="100" fillId="3" borderId="0" xfId="0" applyFont="1" applyFill="1"/>
    <xf numFmtId="0" fontId="100"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2" fillId="8" borderId="0" xfId="0" applyFont="1" applyFill="1"/>
    <xf numFmtId="49" fontId="103"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5" fillId="5" borderId="0" xfId="4" applyFont="1" applyFill="1" applyAlignment="1" applyProtection="1">
      <alignment vertical="center" wrapText="1"/>
      <protection locked="0"/>
    </xf>
    <xf numFmtId="0" fontId="75"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0" borderId="24" xfId="0" applyFont="1" applyFill="1" applyBorder="1" applyAlignment="1">
      <alignment horizontal="center" vertical="center" wrapText="1"/>
    </xf>
    <xf numFmtId="0" fontId="8" fillId="21" borderId="24" xfId="0" applyFont="1" applyFill="1" applyBorder="1" applyAlignment="1">
      <alignment horizontal="center" vertical="center" wrapText="1"/>
    </xf>
    <xf numFmtId="10" fontId="27" fillId="3" borderId="0" xfId="0" applyNumberFormat="1" applyFont="1" applyFill="1" applyAlignment="1">
      <alignment horizontal="right" vertical="center"/>
    </xf>
    <xf numFmtId="10" fontId="28" fillId="3" borderId="63" xfId="0" applyNumberFormat="1" applyFont="1" applyFill="1" applyBorder="1" applyAlignment="1">
      <alignment vertical="center"/>
    </xf>
    <xf numFmtId="167" fontId="22" fillId="3" borderId="63" xfId="0" applyNumberFormat="1" applyFont="1" applyFill="1" applyBorder="1" applyAlignment="1">
      <alignment horizontal="right" vertical="center"/>
    </xf>
    <xf numFmtId="2" fontId="34" fillId="0" borderId="63" xfId="0" applyNumberFormat="1" applyFont="1" applyBorder="1" applyAlignment="1">
      <alignment horizontal="left" vertical="center"/>
    </xf>
    <xf numFmtId="2" fontId="35" fillId="0" borderId="63" xfId="0" applyNumberFormat="1" applyFont="1" applyBorder="1" applyAlignment="1">
      <alignment horizontal="right" vertical="center"/>
    </xf>
    <xf numFmtId="2" fontId="35" fillId="0" borderId="63" xfId="0" applyNumberFormat="1" applyFont="1" applyBorder="1" applyAlignment="1">
      <alignment horizontal="left" vertical="center"/>
    </xf>
    <xf numFmtId="0" fontId="106" fillId="5" borderId="0" xfId="4" applyFont="1" applyFill="1" applyAlignment="1" applyProtection="1">
      <alignment vertical="center" wrapText="1"/>
      <protection locked="0"/>
    </xf>
    <xf numFmtId="0" fontId="107" fillId="3" borderId="38" xfId="0" applyFont="1" applyFill="1" applyBorder="1" applyAlignment="1">
      <alignment horizontal="center" vertical="top"/>
    </xf>
    <xf numFmtId="0" fontId="106" fillId="3" borderId="0" xfId="4" applyFont="1" applyFill="1" applyBorder="1" applyAlignment="1" applyProtection="1">
      <alignment horizontal="center" vertical="center" wrapText="1"/>
      <protection locked="0"/>
    </xf>
    <xf numFmtId="0" fontId="106" fillId="3" borderId="0" xfId="0" applyFont="1" applyFill="1" applyAlignment="1">
      <alignment vertical="top" wrapText="1"/>
    </xf>
    <xf numFmtId="0" fontId="106" fillId="3" borderId="39" xfId="0" applyFont="1" applyFill="1" applyBorder="1" applyAlignment="1">
      <alignment vertical="top" wrapText="1"/>
    </xf>
    <xf numFmtId="0" fontId="109" fillId="3" borderId="33" xfId="0" applyFont="1" applyFill="1" applyBorder="1" applyAlignment="1">
      <alignment vertical="center" wrapText="1"/>
    </xf>
    <xf numFmtId="0" fontId="110" fillId="3" borderId="33" xfId="0" applyFont="1" applyFill="1" applyBorder="1" applyAlignment="1">
      <alignment vertical="center" wrapText="1"/>
    </xf>
    <xf numFmtId="0" fontId="110" fillId="3" borderId="34" xfId="0" applyFont="1" applyFill="1" applyBorder="1" applyAlignment="1">
      <alignment vertical="center" wrapText="1"/>
    </xf>
    <xf numFmtId="0" fontId="107" fillId="5" borderId="38" xfId="0" applyFont="1" applyFill="1" applyBorder="1" applyAlignment="1">
      <alignment horizontal="center" vertical="top"/>
    </xf>
    <xf numFmtId="0" fontId="107" fillId="5" borderId="35" xfId="0" applyFont="1" applyFill="1" applyBorder="1" applyAlignment="1">
      <alignment horizontal="center" vertical="top"/>
    </xf>
    <xf numFmtId="49" fontId="108" fillId="0" borderId="0" xfId="0" applyNumberFormat="1" applyFont="1" applyAlignment="1">
      <alignment horizontal="center" vertical="top" wrapText="1"/>
    </xf>
    <xf numFmtId="0" fontId="107" fillId="9" borderId="38" xfId="0" applyFont="1" applyFill="1" applyBorder="1" applyAlignment="1">
      <alignment horizontal="center" vertical="top"/>
    </xf>
    <xf numFmtId="49" fontId="111" fillId="9" borderId="38" xfId="0" applyNumberFormat="1" applyFont="1" applyFill="1" applyBorder="1" applyAlignment="1">
      <alignment horizontal="center" vertical="top" wrapText="1"/>
    </xf>
    <xf numFmtId="49" fontId="111" fillId="9" borderId="0" xfId="0" applyNumberFormat="1" applyFont="1" applyFill="1" applyAlignment="1">
      <alignment vertical="top" wrapText="1"/>
    </xf>
    <xf numFmtId="49" fontId="112" fillId="9" borderId="0" xfId="0" applyNumberFormat="1" applyFont="1" applyFill="1" applyAlignment="1">
      <alignment vertical="top" wrapText="1"/>
    </xf>
    <xf numFmtId="49" fontId="113" fillId="9" borderId="0" xfId="0" applyNumberFormat="1" applyFont="1" applyFill="1" applyAlignment="1">
      <alignment vertical="top" wrapText="1"/>
    </xf>
    <xf numFmtId="49" fontId="111" fillId="9" borderId="39" xfId="0" applyNumberFormat="1" applyFont="1" applyFill="1" applyBorder="1" applyAlignment="1">
      <alignment vertical="top" wrapText="1"/>
    </xf>
    <xf numFmtId="49" fontId="114" fillId="9" borderId="0" xfId="0" applyNumberFormat="1" applyFont="1" applyFill="1"/>
    <xf numFmtId="0" fontId="115" fillId="0" borderId="0" xfId="0" applyFont="1"/>
    <xf numFmtId="0" fontId="115" fillId="0" borderId="0" xfId="0" applyFont="1" applyAlignment="1">
      <alignment horizontal="left" vertical="center"/>
    </xf>
    <xf numFmtId="0" fontId="107" fillId="0" borderId="0" xfId="0" applyFont="1" applyAlignment="1">
      <alignment horizontal="center" vertical="top"/>
    </xf>
    <xf numFmtId="0" fontId="107" fillId="0" borderId="53" xfId="0" applyFont="1" applyBorder="1" applyAlignment="1">
      <alignment horizontal="center" vertical="top"/>
    </xf>
    <xf numFmtId="0" fontId="106" fillId="0" borderId="53" xfId="0" applyFont="1" applyBorder="1" applyAlignment="1">
      <alignment horizontal="left" vertical="top" wrapText="1"/>
    </xf>
    <xf numFmtId="0" fontId="107" fillId="3" borderId="35" xfId="0" applyFont="1" applyFill="1" applyBorder="1" applyAlignment="1">
      <alignment horizontal="center" vertical="top"/>
    </xf>
    <xf numFmtId="0" fontId="106" fillId="0" borderId="0" xfId="0" applyFont="1" applyAlignment="1">
      <alignment horizontal="left" vertical="top" wrapText="1"/>
    </xf>
    <xf numFmtId="2" fontId="107" fillId="12" borderId="52" xfId="1" applyNumberFormat="1" applyFont="1" applyFill="1" applyBorder="1" applyAlignment="1" applyProtection="1">
      <alignment horizontal="left" vertical="center" wrapText="1"/>
    </xf>
    <xf numFmtId="2" fontId="111" fillId="12" borderId="0" xfId="1" applyNumberFormat="1" applyFont="1" applyFill="1" applyBorder="1" applyAlignment="1" applyProtection="1">
      <alignment horizontal="right" vertical="center" wrapText="1"/>
    </xf>
    <xf numFmtId="2" fontId="111" fillId="12" borderId="0" xfId="1" applyNumberFormat="1" applyFont="1" applyFill="1" applyBorder="1" applyAlignment="1" applyProtection="1">
      <alignment vertical="center" wrapText="1"/>
    </xf>
    <xf numFmtId="49" fontId="44" fillId="18" borderId="0" xfId="0" applyNumberFormat="1" applyFont="1" applyFill="1" applyAlignment="1">
      <alignment vertical="center"/>
    </xf>
    <xf numFmtId="3" fontId="84" fillId="18" borderId="0" xfId="0" applyNumberFormat="1" applyFont="1" applyFill="1" applyAlignment="1">
      <alignment vertical="center"/>
    </xf>
    <xf numFmtId="1" fontId="88" fillId="6" borderId="0" xfId="0" applyNumberFormat="1" applyFont="1" applyFill="1" applyAlignment="1" applyProtection="1">
      <alignment horizontal="center" vertical="center"/>
      <protection locked="0"/>
    </xf>
    <xf numFmtId="167" fontId="96" fillId="3" borderId="0" xfId="0" applyNumberFormat="1" applyFont="1" applyFill="1" applyAlignment="1">
      <alignment horizontal="righ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6" fillId="0" borderId="0" xfId="0" applyFont="1" applyAlignment="1">
      <alignment vertical="top" wrapText="1"/>
    </xf>
    <xf numFmtId="0" fontId="85"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1" fillId="3" borderId="38" xfId="4" applyFont="1" applyFill="1" applyBorder="1" applyAlignment="1">
      <alignment vertical="top" wrapText="1"/>
    </xf>
    <xf numFmtId="0" fontId="121" fillId="3" borderId="0" xfId="4" applyFont="1" applyFill="1" applyAlignment="1">
      <alignment vertical="top" wrapText="1"/>
    </xf>
    <xf numFmtId="2" fontId="30" fillId="12" borderId="64" xfId="0" applyNumberFormat="1" applyFont="1" applyFill="1" applyBorder="1" applyAlignment="1" applyProtection="1">
      <alignment horizontal="right" vertical="center"/>
      <protection locked="0"/>
    </xf>
    <xf numFmtId="0" fontId="86"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5" fillId="3" borderId="33" xfId="0" applyNumberFormat="1" applyFont="1" applyFill="1" applyBorder="1" applyAlignment="1">
      <alignment horizontal="left" vertical="top"/>
    </xf>
    <xf numFmtId="2" fontId="111" fillId="12" borderId="50" xfId="1" applyNumberFormat="1" applyFont="1" applyFill="1" applyBorder="1" applyAlignment="1" applyProtection="1">
      <alignment horizontal="right" vertical="center" wrapText="1"/>
    </xf>
    <xf numFmtId="49" fontId="111" fillId="9" borderId="0" xfId="0" applyNumberFormat="1" applyFont="1" applyFill="1" applyAlignment="1">
      <alignment vertical="center" wrapText="1"/>
    </xf>
    <xf numFmtId="169" fontId="52" fillId="0" borderId="0" xfId="0" applyNumberFormat="1" applyFont="1" applyAlignment="1">
      <alignment vertical="top" wrapText="1"/>
    </xf>
    <xf numFmtId="169" fontId="32" fillId="0" borderId="0" xfId="1" applyNumberFormat="1" applyFont="1" applyFill="1" applyBorder="1" applyAlignment="1" applyProtection="1">
      <alignment vertical="center" wrapText="1"/>
    </xf>
    <xf numFmtId="49" fontId="125" fillId="3" borderId="8" xfId="0" applyNumberFormat="1" applyFont="1" applyFill="1" applyBorder="1" applyAlignment="1">
      <alignment vertical="center"/>
    </xf>
    <xf numFmtId="10" fontId="126" fillId="3" borderId="8" xfId="0" applyNumberFormat="1" applyFont="1" applyFill="1" applyBorder="1" applyAlignment="1">
      <alignment horizontal="right" vertical="center"/>
    </xf>
    <xf numFmtId="0" fontId="23" fillId="3" borderId="63" xfId="0" applyFont="1" applyFill="1" applyBorder="1" applyAlignment="1">
      <alignment horizontal="left"/>
    </xf>
    <xf numFmtId="169" fontId="116" fillId="0" borderId="0" xfId="0" applyNumberFormat="1" applyFont="1"/>
    <xf numFmtId="169" fontId="36" fillId="0" borderId="0" xfId="0" applyNumberFormat="1" applyFont="1"/>
    <xf numFmtId="0" fontId="86" fillId="3" borderId="65" xfId="0" applyFont="1" applyFill="1" applyBorder="1" applyAlignment="1" applyProtection="1">
      <alignment horizontal="left" vertical="center"/>
      <protection locked="0"/>
    </xf>
    <xf numFmtId="49" fontId="42" fillId="3" borderId="65" xfId="0" applyNumberFormat="1" applyFont="1" applyFill="1" applyBorder="1" applyAlignment="1">
      <alignment horizontal="left" vertical="center"/>
    </xf>
    <xf numFmtId="167" fontId="39" fillId="3" borderId="65" xfId="0" applyNumberFormat="1" applyFont="1" applyFill="1" applyBorder="1" applyAlignment="1">
      <alignment horizontal="right" vertical="center"/>
    </xf>
    <xf numFmtId="2" fontId="34" fillId="0" borderId="65" xfId="0" applyNumberFormat="1" applyFont="1" applyBorder="1" applyAlignment="1">
      <alignment horizontal="right" vertical="center"/>
    </xf>
    <xf numFmtId="2" fontId="34" fillId="0" borderId="65" xfId="0" applyNumberFormat="1" applyFont="1" applyBorder="1" applyAlignment="1">
      <alignment horizontal="left" vertical="center"/>
    </xf>
    <xf numFmtId="2" fontId="35" fillId="0" borderId="65" xfId="0" applyNumberFormat="1" applyFont="1" applyBorder="1" applyAlignment="1">
      <alignment horizontal="right" vertical="center"/>
    </xf>
    <xf numFmtId="2" fontId="35" fillId="0" borderId="65" xfId="0" applyNumberFormat="1" applyFont="1" applyBorder="1" applyAlignment="1">
      <alignment horizontal="left" vertical="center"/>
    </xf>
    <xf numFmtId="0" fontId="41" fillId="0" borderId="0" xfId="0" applyFont="1" applyAlignment="1">
      <alignment horizontal="left"/>
    </xf>
    <xf numFmtId="0" fontId="128" fillId="0" borderId="0" xfId="4" applyFont="1" applyFill="1" applyBorder="1" applyAlignment="1" applyProtection="1">
      <alignment horizontal="right"/>
    </xf>
    <xf numFmtId="0" fontId="127" fillId="0" borderId="0" xfId="0" applyFont="1" applyAlignment="1">
      <alignment horizontal="right"/>
    </xf>
    <xf numFmtId="0" fontId="128" fillId="0" borderId="0" xfId="4" applyFont="1" applyFill="1" applyBorder="1" applyAlignment="1" applyProtection="1"/>
    <xf numFmtId="0" fontId="127" fillId="0" borderId="0" xfId="0" applyFont="1"/>
    <xf numFmtId="10" fontId="89" fillId="3" borderId="65" xfId="0" applyNumberFormat="1" applyFont="1" applyFill="1" applyBorder="1" applyAlignment="1">
      <alignment horizontal="right" vertical="center"/>
    </xf>
    <xf numFmtId="166" fontId="38" fillId="3" borderId="65"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1" fillId="13" borderId="66" xfId="0" applyNumberFormat="1" applyFont="1" applyFill="1" applyBorder="1" applyAlignment="1">
      <alignment horizontal="right" vertical="center"/>
    </xf>
    <xf numFmtId="49" fontId="44" fillId="18"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78"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86" fillId="3" borderId="3" xfId="0" applyFont="1" applyFill="1" applyBorder="1" applyAlignment="1" applyProtection="1">
      <alignment horizontal="left" vertical="center"/>
      <protection locked="0"/>
    </xf>
    <xf numFmtId="1" fontId="88"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10" fontId="30" fillId="6" borderId="67" xfId="0" applyNumberFormat="1" applyFont="1" applyFill="1" applyBorder="1" applyAlignment="1" applyProtection="1">
      <alignment horizontal="right" vertical="center"/>
      <protection locked="0"/>
    </xf>
    <xf numFmtId="49" fontId="42" fillId="3" borderId="68" xfId="0" applyNumberFormat="1" applyFont="1" applyFill="1" applyBorder="1" applyAlignment="1">
      <alignment horizontal="left" vertical="center"/>
    </xf>
    <xf numFmtId="1" fontId="88" fillId="6" borderId="68" xfId="0" applyNumberFormat="1" applyFont="1" applyFill="1" applyBorder="1" applyAlignment="1" applyProtection="1">
      <alignment horizontal="center" vertical="center"/>
      <protection locked="0"/>
    </xf>
    <xf numFmtId="167" fontId="39" fillId="3" borderId="68" xfId="0" applyNumberFormat="1" applyFont="1" applyFill="1" applyBorder="1" applyAlignment="1">
      <alignment horizontal="right" vertical="center"/>
    </xf>
    <xf numFmtId="49" fontId="129" fillId="3" borderId="0" xfId="0" applyNumberFormat="1" applyFont="1" applyFill="1" applyAlignment="1">
      <alignment horizontal="right" vertical="center"/>
    </xf>
    <xf numFmtId="49" fontId="129" fillId="3" borderId="3" xfId="0" applyNumberFormat="1" applyFont="1" applyFill="1" applyBorder="1" applyAlignment="1">
      <alignment horizontal="right" vertical="center"/>
    </xf>
    <xf numFmtId="49" fontId="129" fillId="3" borderId="3" xfId="0" applyNumberFormat="1" applyFont="1" applyFill="1" applyBorder="1" applyAlignment="1">
      <alignment horizontal="left" vertical="center"/>
    </xf>
    <xf numFmtId="49" fontId="129" fillId="3" borderId="0" xfId="0" applyNumberFormat="1" applyFont="1" applyFill="1" applyAlignment="1">
      <alignment horizontal="left" vertical="center"/>
    </xf>
    <xf numFmtId="49" fontId="129" fillId="3" borderId="68" xfId="0" applyNumberFormat="1" applyFont="1" applyFill="1" applyBorder="1" applyAlignment="1">
      <alignment horizontal="right" vertical="center"/>
    </xf>
    <xf numFmtId="49" fontId="129" fillId="3" borderId="68" xfId="0" applyNumberFormat="1" applyFont="1" applyFill="1" applyBorder="1" applyAlignment="1">
      <alignment horizontal="left" vertical="center"/>
    </xf>
    <xf numFmtId="49" fontId="129" fillId="3" borderId="67" xfId="0" applyNumberFormat="1" applyFont="1" applyFill="1" applyBorder="1" applyAlignment="1">
      <alignment horizontal="left" vertical="center"/>
    </xf>
    <xf numFmtId="49" fontId="129" fillId="3" borderId="67" xfId="0" applyNumberFormat="1" applyFont="1" applyFill="1" applyBorder="1" applyAlignment="1">
      <alignment horizontal="right" vertical="center"/>
    </xf>
    <xf numFmtId="166" fontId="97" fillId="3" borderId="0" xfId="0" applyNumberFormat="1" applyFont="1" applyFill="1" applyAlignment="1">
      <alignment horizontal="left" vertical="center"/>
    </xf>
    <xf numFmtId="49" fontId="42" fillId="3" borderId="3" xfId="0" applyNumberFormat="1" applyFont="1" applyFill="1" applyBorder="1" applyAlignment="1">
      <alignment horizontal="left" vertical="center"/>
    </xf>
    <xf numFmtId="167" fontId="96" fillId="3" borderId="3" xfId="0" applyNumberFormat="1" applyFont="1" applyFill="1" applyBorder="1" applyAlignment="1">
      <alignment horizontal="right" vertical="center"/>
    </xf>
    <xf numFmtId="166" fontId="97" fillId="3" borderId="3" xfId="0" applyNumberFormat="1" applyFont="1" applyFill="1" applyBorder="1" applyAlignment="1">
      <alignment horizontal="left" vertical="center"/>
    </xf>
    <xf numFmtId="169" fontId="7" fillId="0" borderId="0" xfId="0" applyNumberFormat="1" applyFont="1" applyAlignment="1">
      <alignment vertical="center"/>
    </xf>
    <xf numFmtId="169" fontId="49" fillId="0" borderId="0" xfId="0" applyNumberFormat="1" applyFont="1" applyAlignment="1">
      <alignment wrapText="1"/>
    </xf>
    <xf numFmtId="169" fontId="116" fillId="0" borderId="0" xfId="0" applyNumberFormat="1" applyFont="1" applyAlignment="1">
      <alignment vertical="center"/>
    </xf>
    <xf numFmtId="169" fontId="77" fillId="0" borderId="0" xfId="0" applyNumberFormat="1" applyFont="1" applyAlignment="1">
      <alignment vertical="top"/>
    </xf>
    <xf numFmtId="49" fontId="111" fillId="9" borderId="0" xfId="0" applyNumberFormat="1" applyFont="1" applyFill="1" applyAlignment="1">
      <alignment horizontal="left" vertical="center" wrapText="1"/>
    </xf>
    <xf numFmtId="49" fontId="111" fillId="9" borderId="39" xfId="0" applyNumberFormat="1" applyFont="1" applyFill="1" applyBorder="1" applyAlignment="1">
      <alignment horizontal="left" vertical="center" wrapText="1"/>
    </xf>
    <xf numFmtId="49" fontId="111" fillId="9" borderId="0" xfId="0" applyNumberFormat="1" applyFont="1" applyFill="1" applyAlignment="1">
      <alignment horizontal="left" vertical="top" wrapText="1"/>
    </xf>
    <xf numFmtId="49" fontId="134" fillId="9" borderId="0" xfId="0" applyNumberFormat="1" applyFont="1" applyFill="1" applyAlignment="1">
      <alignment vertical="center" wrapText="1"/>
    </xf>
    <xf numFmtId="0" fontId="106" fillId="5" borderId="0" xfId="0" applyFont="1" applyFill="1" applyAlignment="1">
      <alignment horizontal="left" vertical="top" wrapText="1"/>
    </xf>
    <xf numFmtId="0" fontId="106" fillId="5" borderId="39" xfId="0" applyFont="1" applyFill="1" applyBorder="1" applyAlignment="1">
      <alignment horizontal="left" vertical="top" wrapText="1"/>
    </xf>
    <xf numFmtId="0" fontId="106" fillId="5" borderId="36" xfId="0" applyFont="1" applyFill="1" applyBorder="1" applyAlignment="1">
      <alignment horizontal="left" vertical="top" wrapText="1"/>
    </xf>
    <xf numFmtId="0" fontId="106" fillId="5" borderId="37" xfId="0" applyFont="1" applyFill="1" applyBorder="1" applyAlignment="1">
      <alignment horizontal="left" vertical="top" wrapText="1"/>
    </xf>
    <xf numFmtId="3" fontId="105" fillId="3" borderId="32" xfId="0" applyNumberFormat="1" applyFont="1" applyFill="1" applyBorder="1" applyAlignment="1">
      <alignment horizontal="left" vertical="top"/>
    </xf>
    <xf numFmtId="3" fontId="105" fillId="3" borderId="33" xfId="0" applyNumberFormat="1" applyFont="1" applyFill="1" applyBorder="1" applyAlignment="1">
      <alignment horizontal="left" vertical="top"/>
    </xf>
    <xf numFmtId="3" fontId="39" fillId="3" borderId="0" xfId="0" applyNumberFormat="1" applyFont="1" applyFill="1" applyAlignment="1">
      <alignment horizontal="left" vertical="center"/>
    </xf>
    <xf numFmtId="3" fontId="38" fillId="3" borderId="0" xfId="0" applyNumberFormat="1" applyFont="1" applyFill="1" applyAlignment="1">
      <alignment horizontal="left" vertical="center"/>
    </xf>
    <xf numFmtId="49" fontId="42" fillId="3" borderId="0" xfId="0" applyNumberFormat="1" applyFont="1" applyFill="1" applyAlignment="1">
      <alignment horizontal="left" vertical="center" wrapText="1"/>
    </xf>
    <xf numFmtId="0" fontId="106" fillId="17" borderId="0" xfId="0" applyFont="1" applyFill="1" applyAlignment="1">
      <alignment horizontal="left" vertical="top" wrapText="1"/>
    </xf>
    <xf numFmtId="49" fontId="111" fillId="9" borderId="0" xfId="0" applyNumberFormat="1" applyFont="1" applyFill="1" applyAlignment="1">
      <alignment horizontal="left" vertical="center" wrapText="1"/>
    </xf>
    <xf numFmtId="49" fontId="111" fillId="9" borderId="0" xfId="0" applyNumberFormat="1" applyFont="1" applyFill="1" applyAlignment="1">
      <alignment horizontal="left" vertical="top" wrapText="1"/>
    </xf>
    <xf numFmtId="3" fontId="39" fillId="3" borderId="3" xfId="0" applyNumberFormat="1" applyFont="1" applyFill="1" applyBorder="1" applyAlignment="1">
      <alignment horizontal="left" vertical="center"/>
    </xf>
    <xf numFmtId="0" fontId="106" fillId="3" borderId="0" xfId="0" applyFont="1" applyFill="1" applyAlignment="1">
      <alignment horizontal="left" vertical="top" wrapText="1"/>
    </xf>
    <xf numFmtId="0" fontId="106" fillId="3" borderId="39" xfId="0" applyFont="1" applyFill="1" applyBorder="1" applyAlignment="1">
      <alignment horizontal="left" vertical="top" wrapText="1"/>
    </xf>
    <xf numFmtId="0" fontId="124" fillId="3" borderId="0" xfId="4" applyFont="1" applyFill="1" applyBorder="1" applyAlignment="1" applyProtection="1">
      <alignment horizontal="left" vertical="top" wrapText="1"/>
      <protection locked="0"/>
    </xf>
    <xf numFmtId="0" fontId="124" fillId="3" borderId="39" xfId="4" applyFont="1" applyFill="1" applyBorder="1" applyAlignment="1" applyProtection="1">
      <alignment horizontal="left" vertical="top" wrapText="1"/>
      <protection locked="0"/>
    </xf>
    <xf numFmtId="49" fontId="108" fillId="3" borderId="35" xfId="0" applyNumberFormat="1" applyFont="1" applyFill="1" applyBorder="1" applyAlignment="1">
      <alignment horizontal="center" vertical="top" wrapText="1"/>
    </xf>
    <xf numFmtId="49" fontId="108" fillId="3" borderId="36" xfId="0" applyNumberFormat="1" applyFont="1" applyFill="1" applyBorder="1" applyAlignment="1">
      <alignment horizontal="center" vertical="top" wrapText="1"/>
    </xf>
    <xf numFmtId="49" fontId="108" fillId="3" borderId="37" xfId="0" applyNumberFormat="1" applyFont="1" applyFill="1" applyBorder="1" applyAlignment="1">
      <alignment horizontal="center" vertical="top" wrapText="1"/>
    </xf>
    <xf numFmtId="3" fontId="36" fillId="0" borderId="0" xfId="0" applyNumberFormat="1" applyFont="1" applyAlignment="1">
      <alignment horizontal="left"/>
    </xf>
    <xf numFmtId="3" fontId="105" fillId="5" borderId="32" xfId="0" applyNumberFormat="1" applyFont="1" applyFill="1" applyBorder="1" applyAlignment="1">
      <alignment horizontal="left" vertical="top"/>
    </xf>
    <xf numFmtId="3" fontId="105" fillId="5" borderId="33" xfId="0" applyNumberFormat="1" applyFont="1" applyFill="1" applyBorder="1" applyAlignment="1">
      <alignment horizontal="left" vertical="top"/>
    </xf>
    <xf numFmtId="3" fontId="105" fillId="5" borderId="34" xfId="0" applyNumberFormat="1" applyFont="1" applyFill="1" applyBorder="1" applyAlignment="1">
      <alignment horizontal="left" vertical="top"/>
    </xf>
    <xf numFmtId="49" fontId="112" fillId="9" borderId="0" xfId="0" applyNumberFormat="1" applyFont="1" applyFill="1" applyAlignment="1">
      <alignment horizontal="left" vertical="top" wrapText="1"/>
    </xf>
    <xf numFmtId="3" fontId="105" fillId="9" borderId="32" xfId="0" applyNumberFormat="1" applyFont="1" applyFill="1" applyBorder="1" applyAlignment="1">
      <alignment horizontal="left" vertical="top"/>
    </xf>
    <xf numFmtId="3" fontId="105" fillId="9" borderId="33" xfId="0" applyNumberFormat="1" applyFont="1" applyFill="1" applyBorder="1" applyAlignment="1">
      <alignment horizontal="left" vertical="top"/>
    </xf>
    <xf numFmtId="3" fontId="105" fillId="9" borderId="34" xfId="0" applyNumberFormat="1" applyFont="1" applyFill="1" applyBorder="1" applyAlignment="1">
      <alignment horizontal="left" vertical="top"/>
    </xf>
    <xf numFmtId="0" fontId="106" fillId="9" borderId="0" xfId="0" applyFont="1" applyFill="1" applyAlignment="1">
      <alignment horizontal="left" vertical="top" wrapText="1"/>
    </xf>
    <xf numFmtId="0" fontId="106" fillId="9" borderId="39" xfId="0" applyFont="1" applyFill="1" applyBorder="1" applyAlignment="1">
      <alignment horizontal="left" vertical="top" wrapText="1"/>
    </xf>
    <xf numFmtId="49" fontId="108" fillId="9" borderId="35" xfId="0" applyNumberFormat="1" applyFont="1" applyFill="1" applyBorder="1" applyAlignment="1">
      <alignment horizontal="center" vertical="top" wrapText="1"/>
    </xf>
    <xf numFmtId="49" fontId="108" fillId="9" borderId="36" xfId="0" applyNumberFormat="1" applyFont="1" applyFill="1" applyBorder="1" applyAlignment="1">
      <alignment horizontal="center" vertical="top" wrapText="1"/>
    </xf>
    <xf numFmtId="49" fontId="108" fillId="9" borderId="37" xfId="0" applyNumberFormat="1" applyFont="1" applyFill="1" applyBorder="1" applyAlignment="1">
      <alignment horizontal="center" vertical="top" wrapText="1"/>
    </xf>
    <xf numFmtId="0" fontId="111" fillId="0" borderId="0" xfId="0" applyFont="1"/>
    <xf numFmtId="0" fontId="113" fillId="0" borderId="0" xfId="0" applyFont="1"/>
    <xf numFmtId="0" fontId="106" fillId="0" borderId="0" xfId="0" applyFont="1" applyAlignment="1">
      <alignment horizontal="left" vertical="top" wrapText="1"/>
    </xf>
    <xf numFmtId="49" fontId="114" fillId="9" borderId="0" xfId="0" applyNumberFormat="1" applyFont="1" applyFill="1" applyAlignment="1">
      <alignment horizontal="left" vertical="center" wrapText="1"/>
    </xf>
    <xf numFmtId="49" fontId="111" fillId="9" borderId="39" xfId="0" applyNumberFormat="1" applyFont="1" applyFill="1" applyBorder="1" applyAlignment="1">
      <alignment horizontal="left" vertical="center" wrapText="1"/>
    </xf>
    <xf numFmtId="49" fontId="44" fillId="18" borderId="0" xfId="0" applyNumberFormat="1" applyFont="1" applyFill="1" applyAlignment="1">
      <alignment horizontal="center" vertical="center"/>
    </xf>
    <xf numFmtId="3" fontId="38" fillId="3" borderId="65" xfId="0" applyNumberFormat="1" applyFont="1" applyFill="1" applyBorder="1" applyAlignment="1">
      <alignment vertical="center"/>
    </xf>
    <xf numFmtId="49" fontId="42" fillId="3" borderId="0" xfId="0" applyNumberFormat="1" applyFont="1" applyFill="1" applyAlignment="1">
      <alignment horizontal="left" vertical="center"/>
    </xf>
    <xf numFmtId="3" fontId="38" fillId="3" borderId="3" xfId="0" applyNumberFormat="1" applyFont="1" applyFill="1" applyBorder="1" applyAlignment="1">
      <alignment vertical="center"/>
    </xf>
    <xf numFmtId="49" fontId="42" fillId="3" borderId="3" xfId="0" applyNumberFormat="1" applyFont="1" applyFill="1" applyBorder="1" applyAlignment="1">
      <alignment horizontal="left" vertical="center" wrapText="1"/>
    </xf>
    <xf numFmtId="3" fontId="38" fillId="3" borderId="0" xfId="0" applyNumberFormat="1" applyFont="1" applyFill="1" applyAlignment="1">
      <alignment vertical="center"/>
    </xf>
    <xf numFmtId="3" fontId="94" fillId="18" borderId="0" xfId="0" applyNumberFormat="1" applyFont="1" applyFill="1" applyAlignment="1">
      <alignment horizontal="center" vertical="center" wrapText="1"/>
    </xf>
    <xf numFmtId="0" fontId="41" fillId="0" borderId="0" xfId="0" applyFont="1" applyAlignment="1">
      <alignment horizontal="left"/>
    </xf>
    <xf numFmtId="0" fontId="92" fillId="0" borderId="0" xfId="0" applyFont="1" applyAlignment="1">
      <alignment horizontal="center" wrapText="1"/>
    </xf>
    <xf numFmtId="3" fontId="97" fillId="3" borderId="3" xfId="0" applyNumberFormat="1" applyFont="1" applyFill="1" applyBorder="1" applyAlignment="1">
      <alignment horizontal="left" vertical="center"/>
    </xf>
    <xf numFmtId="3" fontId="96" fillId="3" borderId="3" xfId="0" applyNumberFormat="1" applyFont="1" applyFill="1" applyBorder="1" applyAlignment="1">
      <alignment horizontal="left" vertical="center"/>
    </xf>
    <xf numFmtId="0" fontId="132" fillId="0" borderId="0" xfId="4" applyFont="1" applyFill="1" applyBorder="1" applyAlignment="1" applyProtection="1">
      <alignment horizontal="left" vertical="center"/>
      <protection locked="0"/>
    </xf>
    <xf numFmtId="0" fontId="13" fillId="0" borderId="0" xfId="0" applyFont="1" applyAlignment="1">
      <alignment horizontal="center" vertical="center"/>
    </xf>
    <xf numFmtId="0" fontId="39" fillId="12" borderId="0" xfId="0" applyFont="1" applyFill="1" applyAlignment="1">
      <alignment horizontal="center" vertical="center"/>
    </xf>
    <xf numFmtId="0" fontId="22" fillId="4" borderId="0" xfId="0" applyFont="1" applyFill="1" applyAlignment="1">
      <alignment horizontal="center" vertical="center"/>
    </xf>
    <xf numFmtId="49" fontId="78" fillId="4" borderId="0" xfId="0" applyNumberFormat="1" applyFont="1" applyFill="1" applyAlignment="1">
      <alignment horizontal="center" vertical="center"/>
    </xf>
    <xf numFmtId="49" fontId="47" fillId="3" borderId="63"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49" fontId="23" fillId="3" borderId="0" xfId="0" applyNumberFormat="1" applyFont="1" applyFill="1" applyAlignment="1">
      <alignment horizontal="left"/>
    </xf>
    <xf numFmtId="0" fontId="22" fillId="5" borderId="0" xfId="0" applyFont="1" applyFill="1" applyAlignment="1">
      <alignment horizontal="left" vertical="center"/>
    </xf>
    <xf numFmtId="0" fontId="39" fillId="5" borderId="4" xfId="0" applyFont="1" applyFill="1" applyBorder="1" applyAlignment="1">
      <alignment horizontal="left" vertical="center"/>
    </xf>
    <xf numFmtId="3" fontId="38" fillId="3" borderId="65" xfId="0" applyNumberFormat="1" applyFont="1" applyFill="1" applyBorder="1" applyAlignment="1">
      <alignment horizontal="left" vertical="center"/>
    </xf>
    <xf numFmtId="0" fontId="107" fillId="12" borderId="0" xfId="0" applyFont="1" applyFill="1" applyAlignment="1">
      <alignment horizontal="left" vertical="center"/>
    </xf>
    <xf numFmtId="169" fontId="36" fillId="0" borderId="0" xfId="0" applyNumberFormat="1" applyFont="1" applyAlignment="1">
      <alignment horizontal="center" vertical="center" wrapText="1"/>
    </xf>
    <xf numFmtId="167" fontId="44" fillId="2" borderId="0" xfId="0" applyNumberFormat="1" applyFont="1" applyFill="1" applyAlignment="1">
      <alignment horizontal="right" vertical="center"/>
    </xf>
    <xf numFmtId="3" fontId="44" fillId="2" borderId="0" xfId="0" applyNumberFormat="1" applyFont="1" applyFill="1" applyAlignment="1">
      <alignment horizontal="left" vertical="center"/>
    </xf>
    <xf numFmtId="3" fontId="39" fillId="3" borderId="65" xfId="0" applyNumberFormat="1" applyFont="1" applyFill="1" applyBorder="1" applyAlignment="1">
      <alignment horizontal="left" vertical="center"/>
    </xf>
    <xf numFmtId="169" fontId="49" fillId="0" borderId="0" xfId="0" applyNumberFormat="1" applyFont="1" applyAlignment="1">
      <alignment horizontal="center" vertical="center" wrapText="1"/>
    </xf>
    <xf numFmtId="0" fontId="117" fillId="12" borderId="40" xfId="0" applyFont="1" applyFill="1" applyBorder="1" applyAlignment="1">
      <alignment horizontal="center" vertical="center" wrapText="1"/>
    </xf>
    <xf numFmtId="0" fontId="120" fillId="12" borderId="40" xfId="0" applyFont="1" applyFill="1" applyBorder="1" applyAlignment="1">
      <alignment horizontal="center" vertical="center" wrapText="1"/>
    </xf>
    <xf numFmtId="0" fontId="39" fillId="5" borderId="4" xfId="0" applyFont="1" applyFill="1" applyBorder="1" applyAlignment="1">
      <alignment horizontal="center" vertical="center"/>
    </xf>
    <xf numFmtId="0" fontId="40" fillId="6" borderId="0" xfId="0" applyFont="1" applyFill="1" applyAlignment="1">
      <alignment horizontal="center" vertical="center" wrapText="1"/>
    </xf>
    <xf numFmtId="49" fontId="25" fillId="3" borderId="0" xfId="0" applyNumberFormat="1" applyFont="1" applyFill="1" applyAlignment="1">
      <alignment horizontal="left" vertical="center"/>
    </xf>
    <xf numFmtId="2" fontId="34" fillId="0" borderId="0" xfId="0" applyNumberFormat="1" applyFont="1" applyAlignment="1">
      <alignment horizontal="right" vertical="center"/>
    </xf>
    <xf numFmtId="2" fontId="111" fillId="12" borderId="50" xfId="1" applyNumberFormat="1" applyFont="1" applyFill="1" applyBorder="1" applyAlignment="1" applyProtection="1">
      <alignment horizontal="right" vertical="center" wrapText="1"/>
    </xf>
    <xf numFmtId="2" fontId="111" fillId="12" borderId="51" xfId="1" applyNumberFormat="1" applyFont="1" applyFill="1" applyBorder="1" applyAlignment="1" applyProtection="1">
      <alignment horizontal="right" vertical="center" wrapText="1"/>
    </xf>
    <xf numFmtId="3" fontId="84" fillId="18" borderId="0" xfId="0" applyNumberFormat="1" applyFont="1" applyFill="1" applyAlignment="1">
      <alignment horizontal="center" vertical="center"/>
    </xf>
    <xf numFmtId="3" fontId="105" fillId="3" borderId="34" xfId="0" applyNumberFormat="1" applyFont="1" applyFill="1" applyBorder="1" applyAlignment="1">
      <alignment horizontal="left" vertical="top"/>
    </xf>
    <xf numFmtId="3" fontId="94" fillId="18" borderId="2" xfId="0" applyNumberFormat="1" applyFont="1" applyFill="1" applyBorder="1" applyAlignment="1">
      <alignment horizontal="left" vertical="center" wrapText="1"/>
    </xf>
    <xf numFmtId="2" fontId="88"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81" fillId="2" borderId="59" xfId="0" applyFont="1" applyFill="1" applyBorder="1" applyAlignment="1">
      <alignment horizontal="left" vertical="top" wrapText="1"/>
    </xf>
    <xf numFmtId="0" fontId="81" fillId="2" borderId="60" xfId="0" applyFont="1" applyFill="1" applyBorder="1" applyAlignment="1">
      <alignment horizontal="left" vertical="top" wrapText="1"/>
    </xf>
    <xf numFmtId="0" fontId="81" fillId="2" borderId="61"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8" xfId="0" applyFont="1" applyFill="1" applyBorder="1" applyAlignment="1">
      <alignment horizontal="left" vertical="top" wrapText="1"/>
    </xf>
    <xf numFmtId="0" fontId="82" fillId="2" borderId="60" xfId="0" applyFont="1" applyFill="1" applyBorder="1" applyAlignment="1">
      <alignment horizontal="left" vertical="top" wrapText="1"/>
    </xf>
    <xf numFmtId="0" fontId="82" fillId="2" borderId="62" xfId="0" applyFont="1" applyFill="1" applyBorder="1" applyAlignment="1">
      <alignment horizontal="left" vertical="top" wrapText="1"/>
    </xf>
    <xf numFmtId="0" fontId="81" fillId="3" borderId="57" xfId="0" applyFont="1" applyFill="1" applyBorder="1" applyAlignment="1">
      <alignment horizontal="left" vertical="top" wrapText="1"/>
    </xf>
    <xf numFmtId="0" fontId="81" fillId="3" borderId="0" xfId="0" applyFont="1" applyFill="1" applyAlignment="1">
      <alignment horizontal="left" vertical="top" wrapText="1"/>
    </xf>
    <xf numFmtId="0" fontId="81" fillId="3" borderId="5" xfId="0" applyFont="1" applyFill="1" applyBorder="1" applyAlignment="1">
      <alignment horizontal="left" vertical="top" wrapText="1"/>
    </xf>
    <xf numFmtId="0" fontId="105" fillId="3" borderId="54" xfId="0" applyFont="1" applyFill="1" applyBorder="1" applyAlignment="1">
      <alignment horizontal="center" vertical="top"/>
    </xf>
    <xf numFmtId="0" fontId="105" fillId="3" borderId="55" xfId="0" applyFont="1" applyFill="1" applyBorder="1" applyAlignment="1">
      <alignment horizontal="center" vertical="top"/>
    </xf>
    <xf numFmtId="0" fontId="105" fillId="3" borderId="56" xfId="0" applyFont="1" applyFill="1" applyBorder="1" applyAlignment="1">
      <alignment horizontal="center" vertical="top"/>
    </xf>
    <xf numFmtId="0" fontId="82" fillId="2" borderId="0" xfId="0" applyFont="1" applyFill="1" applyAlignment="1">
      <alignment horizontal="left" vertical="top" wrapText="1"/>
    </xf>
    <xf numFmtId="0" fontId="82" fillId="2" borderId="58" xfId="0" applyFont="1" applyFill="1" applyBorder="1" applyAlignment="1">
      <alignment horizontal="left" vertical="top" wrapText="1"/>
    </xf>
    <xf numFmtId="0" fontId="105" fillId="2" borderId="57" xfId="0" applyFont="1" applyFill="1" applyBorder="1" applyAlignment="1">
      <alignment horizontal="center" vertical="center"/>
    </xf>
    <xf numFmtId="0" fontId="105" fillId="2" borderId="0" xfId="0" applyFont="1" applyFill="1" applyAlignment="1">
      <alignment horizontal="center" vertical="center"/>
    </xf>
    <xf numFmtId="0" fontId="105" fillId="2" borderId="5" xfId="0" applyFont="1" applyFill="1" applyBorder="1" applyAlignment="1">
      <alignment horizontal="center" vertical="center"/>
    </xf>
    <xf numFmtId="0" fontId="105" fillId="2" borderId="58" xfId="0" applyFont="1" applyFill="1" applyBorder="1" applyAlignment="1">
      <alignment horizontal="center" vertical="center"/>
    </xf>
    <xf numFmtId="0" fontId="81" fillId="2" borderId="57" xfId="0" applyFont="1" applyFill="1" applyBorder="1" applyAlignment="1">
      <alignment horizontal="left" vertical="top" wrapText="1"/>
    </xf>
    <xf numFmtId="0" fontId="81" fillId="2" borderId="0" xfId="0" applyFont="1" applyFill="1" applyAlignment="1">
      <alignment horizontal="left" vertical="top" wrapText="1"/>
    </xf>
    <xf numFmtId="0" fontId="81" fillId="2" borderId="5" xfId="0" applyFont="1" applyFill="1" applyBorder="1" applyAlignment="1">
      <alignment horizontal="left" vertical="top" wrapText="1"/>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108" fillId="5" borderId="35" xfId="0" applyFont="1" applyFill="1" applyBorder="1" applyAlignment="1">
      <alignment horizontal="center" vertical="top" wrapText="1"/>
    </xf>
    <xf numFmtId="0" fontId="108" fillId="5" borderId="36" xfId="0" applyFont="1" applyFill="1" applyBorder="1" applyAlignment="1">
      <alignment horizontal="center" vertical="top" wrapText="1"/>
    </xf>
    <xf numFmtId="0" fontId="108" fillId="5" borderId="37" xfId="0" applyFont="1" applyFill="1" applyBorder="1" applyAlignment="1">
      <alignment horizontal="center" vertical="top" wrapText="1"/>
    </xf>
    <xf numFmtId="0" fontId="106"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6" fillId="3" borderId="36" xfId="0" applyFont="1" applyFill="1" applyBorder="1" applyAlignment="1">
      <alignment horizontal="left" vertical="top" wrapText="1"/>
    </xf>
    <xf numFmtId="0" fontId="106" fillId="3" borderId="37"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99" fillId="5" borderId="1" xfId="4" applyFont="1" applyFill="1" applyBorder="1" applyAlignment="1" applyProtection="1">
      <alignment horizontal="left" vertical="center" wrapText="1" indent="8"/>
      <protection locked="0"/>
    </xf>
    <xf numFmtId="0" fontId="55" fillId="5" borderId="31" xfId="0" applyFont="1" applyFill="1" applyBorder="1" applyAlignment="1">
      <alignment horizontal="center" wrapText="1"/>
    </xf>
    <xf numFmtId="0" fontId="69" fillId="5" borderId="0" xfId="0" applyFont="1" applyFill="1" applyAlignment="1">
      <alignment horizontal="center" wrapText="1"/>
    </xf>
    <xf numFmtId="0" fontId="66" fillId="5" borderId="31" xfId="0" applyFont="1" applyFill="1" applyBorder="1" applyAlignment="1">
      <alignment horizontal="center" wrapText="1"/>
    </xf>
    <xf numFmtId="0" fontId="60" fillId="3" borderId="0" xfId="0" applyFont="1" applyFill="1" applyAlignment="1">
      <alignment horizontal="center" vertical="top" wrapText="1"/>
    </xf>
    <xf numFmtId="0" fontId="73" fillId="16" borderId="0" xfId="0" applyFont="1" applyFill="1" applyAlignment="1">
      <alignment horizontal="center"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68" fillId="5" borderId="0" xfId="0" applyFont="1" applyFill="1" applyAlignment="1">
      <alignment horizontal="left" vertical="top" wrapText="1"/>
    </xf>
    <xf numFmtId="0" fontId="3" fillId="16"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3" fillId="3" borderId="0" xfId="0" applyFont="1" applyFill="1" applyAlignment="1">
      <alignment horizontal="left" vertical="top" wrapText="1"/>
    </xf>
    <xf numFmtId="0" fontId="70" fillId="10" borderId="0" xfId="0" applyFont="1" applyFill="1" applyAlignment="1">
      <alignment horizontal="left" vertical="top"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70" fillId="15" borderId="0" xfId="0" applyFont="1" applyFill="1" applyAlignment="1">
      <alignment horizontal="left" vertical="top" wrapText="1"/>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0" fillId="5" borderId="0" xfId="0" applyFont="1" applyFill="1" applyAlignment="1">
      <alignment horizontal="lef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100" fillId="3" borderId="25" xfId="0" applyFont="1" applyFill="1" applyBorder="1" applyAlignment="1">
      <alignment horizontal="center"/>
    </xf>
    <xf numFmtId="0" fontId="100" fillId="3" borderId="0" xfId="0" applyFont="1" applyFill="1" applyAlignment="1">
      <alignment horizontal="center"/>
    </xf>
    <xf numFmtId="0" fontId="100"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1">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5.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4.png"/><Relationship Id="rId5" Type="http://schemas.openxmlformats.org/officeDocument/2006/relationships/image" Target="../media/image9.png"/><Relationship Id="rId10" Type="http://schemas.openxmlformats.org/officeDocument/2006/relationships/image" Target="../media/image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1333500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330200</xdr:colOff>
      <xdr:row>0</xdr:row>
      <xdr:rowOff>0</xdr:rowOff>
    </xdr:from>
    <xdr:to>
      <xdr:col>14</xdr:col>
      <xdr:colOff>330200</xdr:colOff>
      <xdr:row>9</xdr:row>
      <xdr:rowOff>279399</xdr:rowOff>
    </xdr:to>
    <xdr:pic>
      <xdr:nvPicPr>
        <xdr:cNvPr id="3" name="Grafik 2">
          <a:extLst>
            <a:ext uri="{FF2B5EF4-FFF2-40B4-BE49-F238E27FC236}">
              <a16:creationId xmlns:a16="http://schemas.microsoft.com/office/drawing/2014/main" id="{55B00952-6361-D943-8049-4340707673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4800" y="0"/>
          <a:ext cx="4000500" cy="2666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1058792</xdr:colOff>
      <xdr:row>1</xdr:row>
      <xdr:rowOff>504468</xdr:rowOff>
    </xdr:from>
    <xdr:to>
      <xdr:col>5</xdr:col>
      <xdr:colOff>159705</xdr:colOff>
      <xdr:row>3</xdr:row>
      <xdr:rowOff>222483</xdr:rowOff>
    </xdr:to>
    <xdr:pic>
      <xdr:nvPicPr>
        <xdr:cNvPr id="2" name="Bild 17">
          <a:extLst>
            <a:ext uri="{FF2B5EF4-FFF2-40B4-BE49-F238E27FC236}">
              <a16:creationId xmlns:a16="http://schemas.microsoft.com/office/drawing/2014/main" id="{C667363B-6CE1-1441-A63D-3144B15173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071291" y="768569"/>
          <a:ext cx="708615" cy="586813"/>
        </a:xfrm>
        <a:prstGeom prst="rect">
          <a:avLst/>
        </a:prstGeom>
      </xdr:spPr>
    </xdr:pic>
    <xdr:clientData/>
  </xdr:twoCellAnchor>
  <xdr:twoCellAnchor editAs="oneCell">
    <xdr:from>
      <xdr:col>7</xdr:col>
      <xdr:colOff>382142</xdr:colOff>
      <xdr:row>1</xdr:row>
      <xdr:rowOff>471617</xdr:rowOff>
    </xdr:from>
    <xdr:to>
      <xdr:col>8</xdr:col>
      <xdr:colOff>454603</xdr:colOff>
      <xdr:row>3</xdr:row>
      <xdr:rowOff>180403</xdr:rowOff>
    </xdr:to>
    <xdr:pic>
      <xdr:nvPicPr>
        <xdr:cNvPr id="3" name="Bild 18">
          <a:extLst>
            <a:ext uri="{FF2B5EF4-FFF2-40B4-BE49-F238E27FC236}">
              <a16:creationId xmlns:a16="http://schemas.microsoft.com/office/drawing/2014/main" id="{B6F9B3F1-6737-794F-BDC5-51AA07DF5EB8}"/>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338442" y="674817"/>
          <a:ext cx="567761" cy="699386"/>
        </a:xfrm>
        <a:prstGeom prst="rect">
          <a:avLst/>
        </a:prstGeom>
      </xdr:spPr>
    </xdr:pic>
    <xdr:clientData/>
  </xdr:twoCellAnchor>
  <xdr:twoCellAnchor editAs="oneCell">
    <xdr:from>
      <xdr:col>4</xdr:col>
      <xdr:colOff>1318345</xdr:colOff>
      <xdr:row>7</xdr:row>
      <xdr:rowOff>23855</xdr:rowOff>
    </xdr:from>
    <xdr:to>
      <xdr:col>6</xdr:col>
      <xdr:colOff>24480</xdr:colOff>
      <xdr:row>9</xdr:row>
      <xdr:rowOff>59060</xdr:rowOff>
    </xdr:to>
    <xdr:pic>
      <xdr:nvPicPr>
        <xdr:cNvPr id="4" name="Bild 26">
          <a:extLst>
            <a:ext uri="{FF2B5EF4-FFF2-40B4-BE49-F238E27FC236}">
              <a16:creationId xmlns:a16="http://schemas.microsoft.com/office/drawing/2014/main" id="{852A94DD-C8F7-C14B-9B5D-3C42750272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631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14</xdr:row>
      <xdr:rowOff>379633</xdr:rowOff>
    </xdr:to>
    <xdr:pic>
      <xdr:nvPicPr>
        <xdr:cNvPr id="5" name="Bild 31">
          <a:extLst>
            <a:ext uri="{FF2B5EF4-FFF2-40B4-BE49-F238E27FC236}">
              <a16:creationId xmlns:a16="http://schemas.microsoft.com/office/drawing/2014/main" id="{140E7E13-4514-8E4B-8AA8-77A1165D9E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15</xdr:row>
      <xdr:rowOff>72005</xdr:rowOff>
    </xdr:to>
    <xdr:pic>
      <xdr:nvPicPr>
        <xdr:cNvPr id="6" name="Bild 48">
          <a:extLst>
            <a:ext uri="{FF2B5EF4-FFF2-40B4-BE49-F238E27FC236}">
              <a16:creationId xmlns:a16="http://schemas.microsoft.com/office/drawing/2014/main" id="{EC509D29-9565-5C4D-81FC-189FF221C4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31306</xdr:rowOff>
    </xdr:to>
    <xdr:pic>
      <xdr:nvPicPr>
        <xdr:cNvPr id="8" name="Bild 9">
          <a:extLst>
            <a:ext uri="{FF2B5EF4-FFF2-40B4-BE49-F238E27FC236}">
              <a16:creationId xmlns:a16="http://schemas.microsoft.com/office/drawing/2014/main" id="{31DF5FB1-889D-F344-B3B7-EDE7B9E654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41457</xdr:rowOff>
    </xdr:to>
    <xdr:pic>
      <xdr:nvPicPr>
        <xdr:cNvPr id="11" name="Bild 15">
          <a:extLst>
            <a:ext uri="{FF2B5EF4-FFF2-40B4-BE49-F238E27FC236}">
              <a16:creationId xmlns:a16="http://schemas.microsoft.com/office/drawing/2014/main" id="{CFD21507-2DF0-A145-A303-951772CE4B2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26692</xdr:rowOff>
    </xdr:to>
    <xdr:pic>
      <xdr:nvPicPr>
        <xdr:cNvPr id="12" name="Bild 16">
          <a:extLst>
            <a:ext uri="{FF2B5EF4-FFF2-40B4-BE49-F238E27FC236}">
              <a16:creationId xmlns:a16="http://schemas.microsoft.com/office/drawing/2014/main" id="{3182AC2F-28CA-5741-BB83-2D41E56E28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8</xdr:col>
      <xdr:colOff>428255</xdr:colOff>
      <xdr:row>13</xdr:row>
      <xdr:rowOff>221513</xdr:rowOff>
    </xdr:from>
    <xdr:to>
      <xdr:col>8</xdr:col>
      <xdr:colOff>1831162</xdr:colOff>
      <xdr:row>18</xdr:row>
      <xdr:rowOff>212679</xdr:rowOff>
    </xdr:to>
    <xdr:pic>
      <xdr:nvPicPr>
        <xdr:cNvPr id="13" name="Bild 39">
          <a:extLst>
            <a:ext uri="{FF2B5EF4-FFF2-40B4-BE49-F238E27FC236}">
              <a16:creationId xmlns:a16="http://schemas.microsoft.com/office/drawing/2014/main" id="{4B5B2182-9533-0C40-A0B6-133A95B4318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448159</xdr:colOff>
      <xdr:row>20</xdr:row>
      <xdr:rowOff>9339</xdr:rowOff>
    </xdr:from>
    <xdr:to>
      <xdr:col>8</xdr:col>
      <xdr:colOff>1493852</xdr:colOff>
      <xdr:row>23</xdr:row>
      <xdr:rowOff>152400</xdr:rowOff>
    </xdr:to>
    <xdr:pic>
      <xdr:nvPicPr>
        <xdr:cNvPr id="15" name="Bild 2">
          <a:extLst>
            <a:ext uri="{FF2B5EF4-FFF2-40B4-BE49-F238E27FC236}">
              <a16:creationId xmlns:a16="http://schemas.microsoft.com/office/drawing/2014/main" id="{3107E4A3-016E-4142-B759-66955094D77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99759" y="5406839"/>
          <a:ext cx="1045693" cy="981261"/>
        </a:xfrm>
        <a:prstGeom prst="rect">
          <a:avLst/>
        </a:prstGeom>
      </xdr:spPr>
    </xdr:pic>
    <xdr:clientData/>
  </xdr:twoCellAnchor>
  <xdr:twoCellAnchor editAs="oneCell">
    <xdr:from>
      <xdr:col>4</xdr:col>
      <xdr:colOff>38100</xdr:colOff>
      <xdr:row>2</xdr:row>
      <xdr:rowOff>203200</xdr:rowOff>
    </xdr:from>
    <xdr:to>
      <xdr:col>4</xdr:col>
      <xdr:colOff>1206500</xdr:colOff>
      <xdr:row>6</xdr:row>
      <xdr:rowOff>139700</xdr:rowOff>
    </xdr:to>
    <xdr:pic>
      <xdr:nvPicPr>
        <xdr:cNvPr id="16" name="Grafik 15">
          <a:extLst>
            <a:ext uri="{FF2B5EF4-FFF2-40B4-BE49-F238E27FC236}">
              <a16:creationId xmlns:a16="http://schemas.microsoft.com/office/drawing/2014/main" id="{8AECA80D-6189-1447-8744-FA8A809FDC0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111500" y="774700"/>
          <a:ext cx="1168400" cy="939800"/>
        </a:xfrm>
        <a:prstGeom prst="rect">
          <a:avLst/>
        </a:prstGeom>
      </xdr:spPr>
    </xdr:pic>
    <xdr:clientData/>
  </xdr:twoCellAnchor>
  <xdr:twoCellAnchor editAs="oneCell">
    <xdr:from>
      <xdr:col>8</xdr:col>
      <xdr:colOff>114300</xdr:colOff>
      <xdr:row>2</xdr:row>
      <xdr:rowOff>101600</xdr:rowOff>
    </xdr:from>
    <xdr:to>
      <xdr:col>8</xdr:col>
      <xdr:colOff>1219200</xdr:colOff>
      <xdr:row>6</xdr:row>
      <xdr:rowOff>177800</xdr:rowOff>
    </xdr:to>
    <xdr:pic>
      <xdr:nvPicPr>
        <xdr:cNvPr id="17" name="Grafik 16">
          <a:extLst>
            <a:ext uri="{FF2B5EF4-FFF2-40B4-BE49-F238E27FC236}">
              <a16:creationId xmlns:a16="http://schemas.microsoft.com/office/drawing/2014/main" id="{ED42D02E-DF85-C341-BC7A-6EAB1B0B820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565900" y="673100"/>
          <a:ext cx="1104900" cy="1079500"/>
        </a:xfrm>
        <a:prstGeom prst="rect">
          <a:avLst/>
        </a:prstGeom>
      </xdr:spPr>
    </xdr:pic>
    <xdr:clientData/>
  </xdr:twoCellAnchor>
  <xdr:twoCellAnchor editAs="oneCell">
    <xdr:from>
      <xdr:col>4</xdr:col>
      <xdr:colOff>203200</xdr:colOff>
      <xdr:row>8</xdr:row>
      <xdr:rowOff>254000</xdr:rowOff>
    </xdr:from>
    <xdr:to>
      <xdr:col>4</xdr:col>
      <xdr:colOff>1231900</xdr:colOff>
      <xdr:row>11</xdr:row>
      <xdr:rowOff>76200</xdr:rowOff>
    </xdr:to>
    <xdr:pic>
      <xdr:nvPicPr>
        <xdr:cNvPr id="18" name="Grafik 17">
          <a:extLst>
            <a:ext uri="{FF2B5EF4-FFF2-40B4-BE49-F238E27FC236}">
              <a16:creationId xmlns:a16="http://schemas.microsoft.com/office/drawing/2014/main" id="{7FD0B362-7078-0541-87F8-008A7952F79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276600" y="2413000"/>
          <a:ext cx="1028700" cy="622300"/>
        </a:xfrm>
        <a:prstGeom prst="rect">
          <a:avLst/>
        </a:prstGeom>
      </xdr:spPr>
    </xdr:pic>
    <xdr:clientData/>
  </xdr:twoCellAnchor>
  <xdr:twoCellAnchor editAs="oneCell">
    <xdr:from>
      <xdr:col>4</xdr:col>
      <xdr:colOff>266700</xdr:colOff>
      <xdr:row>14</xdr:row>
      <xdr:rowOff>215900</xdr:rowOff>
    </xdr:from>
    <xdr:to>
      <xdr:col>4</xdr:col>
      <xdr:colOff>1295400</xdr:colOff>
      <xdr:row>17</xdr:row>
      <xdr:rowOff>0</xdr:rowOff>
    </xdr:to>
    <xdr:pic>
      <xdr:nvPicPr>
        <xdr:cNvPr id="19" name="Grafik 18">
          <a:extLst>
            <a:ext uri="{FF2B5EF4-FFF2-40B4-BE49-F238E27FC236}">
              <a16:creationId xmlns:a16="http://schemas.microsoft.com/office/drawing/2014/main" id="{77B91929-DD80-9F43-9B5A-D3F165D7F11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40100" y="3975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https://youtu.be/vQlqnqORd6I" TargetMode="External"/><Relationship Id="rId7" Type="http://schemas.openxmlformats.org/officeDocument/2006/relationships/drawing" Target="../drawings/drawing1.xm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printerSettings" Target="../printerSettings/printerSettings1.bin"/><Relationship Id="rId5" Type="http://schemas.openxmlformats.org/officeDocument/2006/relationships/hyperlink" Target="http://www.firecipes.com/PorkFrankfurter" TargetMode="External"/><Relationship Id="rId4" Type="http://schemas.openxmlformats.org/officeDocument/2006/relationships/hyperlink" Target="https://youtu.be/q5DuuoVe2i0"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136"/>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11.6640625" style="10" customWidth="1"/>
    <col min="6" max="8" width="4.83203125" style="10" customWidth="1"/>
    <col min="9" max="9" width="25" customWidth="1"/>
    <col min="10" max="10" width="21.6640625" style="6" customWidth="1"/>
    <col min="11" max="11" width="2.83203125" style="6" bestFit="1" customWidth="1"/>
    <col min="12" max="12" width="1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65"/>
  </cols>
  <sheetData>
    <row r="1" spans="2:24" ht="16" x14ac:dyDescent="0.2">
      <c r="J1" s="444"/>
      <c r="K1" s="444"/>
      <c r="L1" s="444"/>
      <c r="M1" s="444"/>
      <c r="N1" s="444"/>
      <c r="O1" s="12"/>
      <c r="P1" s="12"/>
    </row>
    <row r="2" spans="2:24" ht="19" customHeight="1" x14ac:dyDescent="0.2">
      <c r="J2" s="444"/>
      <c r="K2" s="444"/>
      <c r="L2" s="444"/>
      <c r="M2" s="444"/>
      <c r="N2" s="444"/>
      <c r="O2" s="12"/>
      <c r="P2" s="12"/>
    </row>
    <row r="3" spans="2:24" ht="19" customHeight="1" x14ac:dyDescent="0.2">
      <c r="J3" s="444"/>
      <c r="K3" s="444"/>
      <c r="L3" s="444"/>
      <c r="M3" s="444"/>
      <c r="N3" s="444"/>
      <c r="O3" s="12"/>
      <c r="P3" s="12"/>
    </row>
    <row r="4" spans="2:24" ht="19" customHeight="1" x14ac:dyDescent="0.2">
      <c r="J4" s="444"/>
      <c r="K4" s="444"/>
      <c r="L4" s="444"/>
      <c r="M4" s="444"/>
      <c r="N4" s="444"/>
      <c r="O4" s="12"/>
      <c r="P4" s="12"/>
    </row>
    <row r="5" spans="2:24" ht="19" customHeight="1" x14ac:dyDescent="0.2">
      <c r="J5" s="444"/>
      <c r="K5" s="444"/>
      <c r="L5" s="444"/>
      <c r="M5" s="444"/>
      <c r="N5" s="444"/>
      <c r="O5" s="12"/>
      <c r="P5" s="12"/>
    </row>
    <row r="6" spans="2:24" ht="19" customHeight="1" x14ac:dyDescent="0.2">
      <c r="J6" s="444"/>
      <c r="K6" s="444"/>
      <c r="L6" s="444"/>
      <c r="M6" s="444"/>
      <c r="N6" s="444"/>
      <c r="O6" s="12"/>
      <c r="P6" s="12"/>
    </row>
    <row r="7" spans="2:24" ht="19" customHeight="1" x14ac:dyDescent="0.2">
      <c r="J7" s="444"/>
      <c r="K7" s="444"/>
      <c r="L7" s="444"/>
      <c r="M7" s="444"/>
      <c r="N7" s="444"/>
      <c r="O7" s="14"/>
      <c r="P7" s="14"/>
      <c r="R7" t="s">
        <v>186</v>
      </c>
    </row>
    <row r="8" spans="2:24" ht="39" customHeight="1" x14ac:dyDescent="0.45">
      <c r="B8" s="439" t="s">
        <v>3234</v>
      </c>
      <c r="C8" s="439"/>
      <c r="D8" s="439"/>
      <c r="E8" s="439"/>
      <c r="F8" s="439"/>
      <c r="G8" s="439"/>
      <c r="H8" s="439"/>
      <c r="I8" s="439"/>
      <c r="J8" s="439"/>
      <c r="K8" s="350"/>
      <c r="L8" s="353"/>
      <c r="M8" s="353"/>
      <c r="N8" s="354"/>
      <c r="O8" s="354"/>
      <c r="P8" s="440" t="s">
        <v>3162</v>
      </c>
      <c r="Q8" s="440"/>
      <c r="R8" s="440"/>
      <c r="S8" s="440"/>
    </row>
    <row r="9" spans="2:24" ht="19" customHeight="1" x14ac:dyDescent="0.45">
      <c r="B9" s="443" t="s">
        <v>3235</v>
      </c>
      <c r="C9" s="443"/>
      <c r="D9" s="443"/>
      <c r="E9" s="443"/>
      <c r="F9" s="443"/>
      <c r="G9" s="443"/>
      <c r="H9" s="443"/>
      <c r="I9" s="443"/>
      <c r="J9" s="350"/>
      <c r="K9" s="350"/>
      <c r="L9" s="351"/>
      <c r="M9" s="351"/>
      <c r="N9" s="352"/>
      <c r="O9" s="352"/>
      <c r="P9" s="440"/>
      <c r="Q9" s="440"/>
      <c r="R9" s="440"/>
      <c r="S9" s="440"/>
    </row>
    <row r="10" spans="2:24" s="1" customFormat="1" ht="25" customHeight="1" thickBot="1" x14ac:dyDescent="0.3">
      <c r="B10" s="463" t="s">
        <v>3169</v>
      </c>
      <c r="C10" s="463"/>
      <c r="D10" s="463"/>
      <c r="E10" s="463"/>
      <c r="F10" s="463"/>
      <c r="G10" s="463"/>
      <c r="H10" s="463"/>
      <c r="I10" s="463"/>
      <c r="J10" s="463"/>
      <c r="K10" s="463"/>
      <c r="L10" s="463"/>
      <c r="M10" s="463"/>
      <c r="N10" s="463"/>
      <c r="O10" s="463"/>
      <c r="P10" s="460" t="s">
        <v>3184</v>
      </c>
      <c r="Q10" s="461"/>
      <c r="R10" s="461"/>
      <c r="S10" s="461"/>
      <c r="T10" s="263"/>
      <c r="U10" s="263"/>
      <c r="V10" s="263"/>
    </row>
    <row r="11" spans="2:24" s="7" customFormat="1" ht="27" customHeight="1" x14ac:dyDescent="0.25">
      <c r="B11" s="452" t="s">
        <v>37</v>
      </c>
      <c r="C11" s="452"/>
      <c r="D11" s="452"/>
      <c r="E11" s="452"/>
      <c r="F11" s="452"/>
      <c r="G11" s="452"/>
      <c r="H11" s="452"/>
      <c r="I11" s="452"/>
      <c r="J11" s="452"/>
      <c r="K11" s="362"/>
      <c r="L11" s="193">
        <f>SUM(L12:L12)</f>
        <v>1</v>
      </c>
      <c r="M11" s="193"/>
      <c r="N11" s="177">
        <v>100</v>
      </c>
      <c r="O11" s="194" t="s">
        <v>0</v>
      </c>
      <c r="P11" s="462" t="s">
        <v>3198</v>
      </c>
      <c r="Q11" s="462"/>
      <c r="R11" s="462" t="s">
        <v>3066</v>
      </c>
      <c r="S11" s="462"/>
      <c r="T11" s="386"/>
      <c r="U11" s="263"/>
      <c r="V11" s="263"/>
      <c r="W11" s="1"/>
      <c r="X11" s="1"/>
    </row>
    <row r="12" spans="2:24" s="1" customFormat="1" ht="21" x14ac:dyDescent="0.25">
      <c r="B12" s="450" t="s">
        <v>168</v>
      </c>
      <c r="C12" s="450"/>
      <c r="D12" s="450"/>
      <c r="E12" s="450"/>
      <c r="F12" s="450"/>
      <c r="G12" s="450"/>
      <c r="H12" s="450"/>
      <c r="I12" s="450"/>
      <c r="J12" s="15" t="s">
        <v>99</v>
      </c>
      <c r="K12" s="15"/>
      <c r="L12" s="16">
        <v>1</v>
      </c>
      <c r="M12" s="16"/>
      <c r="N12" s="17">
        <f>IF(L12&lt;&gt;0,Meat*L12,"0,00")</f>
        <v>100</v>
      </c>
      <c r="O12" s="18" t="str">
        <f>IF(N12="","","kg")</f>
        <v>kg</v>
      </c>
      <c r="P12" s="319">
        <v>1.5</v>
      </c>
      <c r="Q12" s="33" t="str">
        <f t="shared" ref="Q12:Q14" si="0">IF(P12&lt;&gt;"","EUR","")</f>
        <v>EUR</v>
      </c>
      <c r="R12" s="27">
        <f>IF(P12&lt;&gt;"",ROUND(P12*N12,2),"")</f>
        <v>150</v>
      </c>
      <c r="S12" s="28" t="str">
        <f>IF(Q12&lt;&gt;"","EUR","")</f>
        <v>EUR</v>
      </c>
      <c r="T12" s="263"/>
      <c r="U12" s="263"/>
      <c r="V12" s="263"/>
    </row>
    <row r="13" spans="2:24" s="1" customFormat="1" ht="22" thickBot="1" x14ac:dyDescent="0.3">
      <c r="B13" s="448" t="s">
        <v>3053</v>
      </c>
      <c r="C13" s="448"/>
      <c r="D13" s="448"/>
      <c r="E13" s="448"/>
      <c r="F13" s="448"/>
      <c r="G13" s="448"/>
      <c r="H13" s="448"/>
      <c r="I13" s="448"/>
      <c r="J13" s="277"/>
      <c r="K13" s="381" t="s">
        <v>1502</v>
      </c>
      <c r="L13" s="370">
        <v>0.5</v>
      </c>
      <c r="M13" s="380" t="s">
        <v>1532</v>
      </c>
      <c r="N13" s="278">
        <f>Meat*L13</f>
        <v>50</v>
      </c>
      <c r="O13" s="340" t="s">
        <v>0</v>
      </c>
      <c r="P13" s="325">
        <f>IF(L13&lt;&gt;0,'AGAGEL® Emulsion'!L14/'AGAGEL® Emulsion'!G8,0)</f>
        <v>0.72180000000000011</v>
      </c>
      <c r="Q13" s="279" t="str">
        <f t="shared" si="0"/>
        <v>EUR</v>
      </c>
      <c r="R13" s="280">
        <f>Emulsion*P13</f>
        <v>36.090000000000003</v>
      </c>
      <c r="S13" s="281" t="str">
        <f>IF(Q13&lt;&gt;"","EUR","")</f>
        <v>EUR</v>
      </c>
      <c r="T13" s="263"/>
      <c r="U13" s="263"/>
      <c r="V13" s="263"/>
    </row>
    <row r="14" spans="2:24" s="1" customFormat="1" ht="21" customHeight="1" x14ac:dyDescent="0.25">
      <c r="B14" s="449" t="s">
        <v>53</v>
      </c>
      <c r="C14" s="449"/>
      <c r="D14" s="449"/>
      <c r="E14" s="449"/>
      <c r="F14" s="449"/>
      <c r="G14" s="449"/>
      <c r="H14" s="449"/>
      <c r="I14" s="449"/>
      <c r="J14" s="338"/>
      <c r="K14" s="338"/>
      <c r="L14" s="188">
        <v>0.25</v>
      </c>
      <c r="M14" s="339"/>
      <c r="N14" s="26">
        <f>L14*Meat</f>
        <v>25</v>
      </c>
      <c r="O14" s="170" t="str">
        <f>IF(N14&lt;&gt;"","kg","")</f>
        <v>kg</v>
      </c>
      <c r="P14" s="322">
        <v>0.01</v>
      </c>
      <c r="Q14" s="32" t="str">
        <f t="shared" si="0"/>
        <v>EUR</v>
      </c>
      <c r="R14" s="29">
        <f>IF(P14&lt;&gt;"",ROUND(P14*N14,2),"")</f>
        <v>0.25</v>
      </c>
      <c r="S14" s="31" t="str">
        <f t="shared" ref="S14" si="1">IF(Q14&lt;&gt;"","EUR","")</f>
        <v>EUR</v>
      </c>
      <c r="T14" s="263"/>
      <c r="U14" s="387"/>
      <c r="V14" s="263"/>
    </row>
    <row r="15" spans="2:24" s="1" customFormat="1" ht="21" customHeight="1" x14ac:dyDescent="0.25">
      <c r="B15" s="464" t="s">
        <v>85</v>
      </c>
      <c r="C15" s="464"/>
      <c r="D15" s="464"/>
      <c r="E15" s="464"/>
      <c r="F15" s="464"/>
      <c r="G15" s="464"/>
      <c r="H15" s="464"/>
      <c r="I15" s="464"/>
      <c r="J15" s="19" t="s">
        <v>179</v>
      </c>
      <c r="K15" s="19"/>
      <c r="L15" s="276">
        <f>N15/Meat</f>
        <v>0.1048</v>
      </c>
      <c r="M15" s="276"/>
      <c r="N15" s="313">
        <f>FibreMaxx*8</f>
        <v>10.48</v>
      </c>
      <c r="O15" s="382" t="str">
        <f>IF(N15&lt;&gt;"","kg","")</f>
        <v>kg</v>
      </c>
      <c r="P15" s="319">
        <v>0.01</v>
      </c>
      <c r="Q15" s="33" t="str">
        <f t="shared" ref="Q15" si="2">IF(P15&lt;&gt;"","EUR","")</f>
        <v>EUR</v>
      </c>
      <c r="R15" s="27">
        <f>IF(P15&lt;&gt;"",ROUND(P15*N15,2),"")</f>
        <v>0.1</v>
      </c>
      <c r="S15" s="28" t="str">
        <f t="shared" ref="S15" si="3">IF(Q15&lt;&gt;"","EUR","")</f>
        <v>EUR</v>
      </c>
      <c r="T15" s="459"/>
      <c r="U15" s="459"/>
      <c r="V15" s="263"/>
    </row>
    <row r="16" spans="2:24" s="7" customFormat="1" ht="25" customHeight="1" x14ac:dyDescent="0.25">
      <c r="B16" s="451" t="s">
        <v>92</v>
      </c>
      <c r="C16" s="451"/>
      <c r="D16" s="451"/>
      <c r="E16" s="451"/>
      <c r="F16" s="451"/>
      <c r="G16" s="451"/>
      <c r="H16" s="451"/>
      <c r="I16" s="451"/>
      <c r="J16" s="451"/>
      <c r="K16" s="24"/>
      <c r="L16" s="20">
        <f>MeatAndWater/Meat</f>
        <v>1.8548</v>
      </c>
      <c r="M16" s="20"/>
      <c r="N16" s="21">
        <f>SUM(Meat,N13:N15)</f>
        <v>185.48</v>
      </c>
      <c r="O16" s="24" t="s">
        <v>0</v>
      </c>
      <c r="P16" s="321" t="str">
        <f>"ø "&amp;ROUND(R16/MeatAndWater,3)</f>
        <v>ø 1,005</v>
      </c>
      <c r="Q16" s="162" t="str">
        <f>IF(P16&lt;&gt;0,"EUR","")</f>
        <v>EUR</v>
      </c>
      <c r="R16" s="163">
        <f>SUM(R12:R15)</f>
        <v>186.44</v>
      </c>
      <c r="S16" s="162" t="str">
        <f>IF(R16&lt;&gt;0,"EUR","")</f>
        <v>EUR</v>
      </c>
      <c r="T16" s="459"/>
      <c r="U16" s="459"/>
      <c r="V16" s="263"/>
      <c r="W16" s="1"/>
      <c r="X16" s="1"/>
    </row>
    <row r="17" spans="2:23" s="30" customFormat="1" ht="26" customHeight="1" x14ac:dyDescent="0.25">
      <c r="B17" s="22" t="s">
        <v>35</v>
      </c>
      <c r="C17" s="22"/>
      <c r="D17" s="23" t="s">
        <v>45</v>
      </c>
      <c r="E17" s="447" t="s">
        <v>3171</v>
      </c>
      <c r="F17" s="447"/>
      <c r="G17" s="447"/>
      <c r="H17" s="447"/>
      <c r="I17" s="447"/>
      <c r="J17" s="447"/>
      <c r="K17" s="361"/>
      <c r="L17" s="446" t="s">
        <v>93</v>
      </c>
      <c r="M17" s="446"/>
      <c r="N17" s="446"/>
      <c r="O17" s="446"/>
      <c r="P17" s="445" t="s">
        <v>3197</v>
      </c>
      <c r="Q17" s="445"/>
      <c r="R17" s="445" t="s">
        <v>3066</v>
      </c>
      <c r="S17" s="445"/>
      <c r="T17" s="455" t="s">
        <v>3181</v>
      </c>
      <c r="U17" s="455"/>
      <c r="V17" s="341"/>
      <c r="W17" s="1"/>
    </row>
    <row r="18" spans="2:23" ht="21" customHeight="1" x14ac:dyDescent="0.25">
      <c r="B18" s="400">
        <v>55008</v>
      </c>
      <c r="C18" s="400"/>
      <c r="D18" s="178" t="str">
        <f>IF(ISNA(VLOOKUP(B18,AllData,2,0)),"",HYPERLINK(VLOOKUP(B18,AllData,7,0),"📌"))</f>
        <v>📌</v>
      </c>
      <c r="E18" s="401" t="str">
        <f t="shared" ref="E18:E26" si="4">IF(ISNA(VLOOKUP(B18,AllData,2,0)),"",VLOOKUP(B18,AllData,2,0))</f>
        <v>Frankfurter Classic</v>
      </c>
      <c r="F18" s="401"/>
      <c r="G18" s="401"/>
      <c r="H18" s="401"/>
      <c r="I18" s="401"/>
      <c r="J18" s="187"/>
      <c r="K18" s="187"/>
      <c r="L18" s="188">
        <v>5.0000000000000001E-3</v>
      </c>
      <c r="M18" s="188"/>
      <c r="N18" s="38">
        <f t="shared" ref="N18:N20" si="5">IF(L18&lt;&gt;"",ROUND(L18*MeatAndWater,2),0)</f>
        <v>0.93</v>
      </c>
      <c r="O18" s="179" t="str">
        <f t="shared" ref="O18:O20" si="6">IF(N18&lt;&gt;"","kg","")</f>
        <v>kg</v>
      </c>
      <c r="P18" s="320">
        <f t="shared" ref="P18:P26" si="7">IF(ISNA(VLOOKUP(B18,AllData,2,0)),"",VLOOKUP(B18,AllData,4,0))</f>
        <v>12.1</v>
      </c>
      <c r="Q18" s="33" t="str">
        <f t="shared" ref="Q18:Q26" si="8">IF(P18&lt;&gt;"","EUR","")</f>
        <v>EUR</v>
      </c>
      <c r="R18" s="27">
        <f t="shared" ref="R18:R26" si="9">IF(P18&lt;&gt;"",ROUND(P18*N18,2),"")</f>
        <v>11.25</v>
      </c>
      <c r="S18" s="28" t="str">
        <f t="shared" ref="S18:S26" si="10">IF(Q18&lt;&gt;"","EUR","")</f>
        <v>EUR</v>
      </c>
      <c r="T18" s="341"/>
      <c r="U18" s="342">
        <f t="shared" ref="U18:U26" si="11">N18*VLOOKUP(B18,AllData,3)</f>
        <v>4.7058000000000003E-2</v>
      </c>
      <c r="V18" s="165" t="s">
        <v>0</v>
      </c>
      <c r="W18" s="1"/>
    </row>
    <row r="19" spans="2:23" ht="21" x14ac:dyDescent="0.25">
      <c r="B19" s="400">
        <v>11016</v>
      </c>
      <c r="C19" s="400"/>
      <c r="D19" s="178" t="str">
        <f t="shared" ref="D19:D25" si="12">IF(ISNA(VLOOKUP(B19,AllData,2,0)),"",HYPERLINK(VLOOKUP(B19,AllData,7,0),"📌"))</f>
        <v>📌</v>
      </c>
      <c r="E19" s="401" t="str">
        <f t="shared" si="4"/>
        <v>AGAGEL® 400</v>
      </c>
      <c r="F19" s="401"/>
      <c r="G19" s="401"/>
      <c r="H19" s="401"/>
      <c r="I19" s="401"/>
      <c r="J19" s="187"/>
      <c r="K19" s="187"/>
      <c r="L19" s="188">
        <v>0.01</v>
      </c>
      <c r="M19" s="188"/>
      <c r="N19" s="38">
        <f t="shared" si="5"/>
        <v>1.85</v>
      </c>
      <c r="O19" s="179" t="str">
        <f>IF(N19&lt;&gt;"","kg","")</f>
        <v>kg</v>
      </c>
      <c r="P19" s="320">
        <f t="shared" si="7"/>
        <v>9.4</v>
      </c>
      <c r="Q19" s="33" t="str">
        <f t="shared" si="8"/>
        <v>EUR</v>
      </c>
      <c r="R19" s="27">
        <f t="shared" si="9"/>
        <v>17.39</v>
      </c>
      <c r="S19" s="28" t="str">
        <f>IF(Q19&lt;&gt;"","EUR","")</f>
        <v>EUR</v>
      </c>
      <c r="T19" s="341"/>
      <c r="U19" s="342">
        <f t="shared" si="11"/>
        <v>0.54778499999999997</v>
      </c>
      <c r="V19" s="165" t="s">
        <v>0</v>
      </c>
    </row>
    <row r="20" spans="2:23" ht="21" x14ac:dyDescent="0.25">
      <c r="B20" s="400">
        <v>50003</v>
      </c>
      <c r="C20" s="400"/>
      <c r="D20" s="178" t="str">
        <f t="shared" si="12"/>
        <v>📌</v>
      </c>
      <c r="E20" s="401" t="str">
        <f t="shared" si="4"/>
        <v>Meister Fixrot</v>
      </c>
      <c r="F20" s="401"/>
      <c r="G20" s="401"/>
      <c r="H20" s="401"/>
      <c r="I20" s="401"/>
      <c r="J20" s="187"/>
      <c r="K20" s="187"/>
      <c r="L20" s="188">
        <v>2E-3</v>
      </c>
      <c r="M20" s="188"/>
      <c r="N20" s="38">
        <f t="shared" si="5"/>
        <v>0.37</v>
      </c>
      <c r="O20" s="179" t="str">
        <f t="shared" si="6"/>
        <v>kg</v>
      </c>
      <c r="P20" s="320">
        <f t="shared" si="7"/>
        <v>8.9</v>
      </c>
      <c r="Q20" s="33" t="str">
        <f t="shared" si="8"/>
        <v>EUR</v>
      </c>
      <c r="R20" s="27">
        <f t="shared" si="9"/>
        <v>3.29</v>
      </c>
      <c r="S20" s="28" t="str">
        <f t="shared" si="10"/>
        <v>EUR</v>
      </c>
      <c r="T20" s="341"/>
      <c r="U20" s="342">
        <f t="shared" si="11"/>
        <v>1.0914999999999999E-2</v>
      </c>
      <c r="V20" s="165" t="s">
        <v>0</v>
      </c>
    </row>
    <row r="21" spans="2:23" ht="21" x14ac:dyDescent="0.25">
      <c r="B21" s="458">
        <v>11049</v>
      </c>
      <c r="C21" s="458"/>
      <c r="D21" s="343" t="str">
        <f t="shared" si="12"/>
        <v>📌</v>
      </c>
      <c r="E21" s="453" t="str">
        <f>IF(ISNA(VLOOKUP(B21,AllData,2,0)),"",VLOOKUP(B21,AllData,2,0))</f>
        <v>Curing Salt [Nitrite pickling salt]</v>
      </c>
      <c r="F21" s="453"/>
      <c r="G21" s="453"/>
      <c r="H21" s="453"/>
      <c r="I21" s="453"/>
      <c r="J21" s="344"/>
      <c r="K21" s="344"/>
      <c r="L21" s="355">
        <f>N21/MeatAndWater</f>
        <v>1.5149881388828985E-2</v>
      </c>
      <c r="M21" s="355"/>
      <c r="N21" s="345">
        <f>ROUND(SUM(MeatAndWater,N18:N20,N22:N26)*1.8%-SUM(U18:U26),2)</f>
        <v>2.81</v>
      </c>
      <c r="O21" s="356" t="str">
        <f>IF(N21&lt;&gt;"","kg","")</f>
        <v>kg</v>
      </c>
      <c r="P21" s="346">
        <f>IF(ISNA(VLOOKUP(B21,AllData,2,0)),"",VLOOKUP(B21,AllData,4,0))</f>
        <v>0.7</v>
      </c>
      <c r="Q21" s="347" t="str">
        <f t="shared" ref="Q21:Q24" si="13">IF(P21&lt;&gt;"","EUR","")</f>
        <v>EUR</v>
      </c>
      <c r="R21" s="348">
        <f t="shared" ref="R21:R24" si="14">IF(P21&lt;&gt;"",ROUND(P21*N21,2),"")</f>
        <v>1.97</v>
      </c>
      <c r="S21" s="349" t="str">
        <f t="shared" ref="S21:S24" si="15">IF(Q21&lt;&gt;"","EUR","")</f>
        <v>EUR</v>
      </c>
      <c r="T21" s="341"/>
      <c r="U21" s="342"/>
    </row>
    <row r="22" spans="2:23" ht="21" x14ac:dyDescent="0.25">
      <c r="B22" s="442">
        <v>11055</v>
      </c>
      <c r="C22" s="442"/>
      <c r="D22" s="364" t="str">
        <f>IF(ISNA(VLOOKUP(B22,AllData,2,0)),"",HYPERLINK(VLOOKUP(B22,AllData,7,0),"📌"))</f>
        <v>📌</v>
      </c>
      <c r="E22" s="441" t="str">
        <f>IF(ISNA(VLOOKUP(B22,AllData,2,0)),"",VLOOKUP(B22,AllData,2,0))</f>
        <v>FibreMaxx WF 200</v>
      </c>
      <c r="F22" s="441"/>
      <c r="G22" s="441"/>
      <c r="H22" s="441"/>
      <c r="I22" s="441"/>
      <c r="J22" s="383" t="s">
        <v>3228</v>
      </c>
      <c r="K22" s="375" t="s">
        <v>1502</v>
      </c>
      <c r="L22" s="365" t="s">
        <v>3190</v>
      </c>
      <c r="M22" s="376" t="s">
        <v>1532</v>
      </c>
      <c r="N22" s="384">
        <f>ROUND(IF(L22="zero",SUM(Meat,Water,Emulsion)*0%,IF(L22="low",SUM(Meat,Water,Emulsion)*0.5%,IF(L22="medium",SUM(Meat,Water,Emulsion)*0.75%,SUM(Meat,Water,Emulsion)*1%))),2)</f>
        <v>1.31</v>
      </c>
      <c r="O22" s="385" t="str">
        <f>IF(N22&lt;&gt;"","kg","")</f>
        <v>kg</v>
      </c>
      <c r="P22" s="366">
        <f>IF(ISNA(VLOOKUP(B22,AllData,2,0)),"",VLOOKUP(B22,AllData,4,0))</f>
        <v>2.8</v>
      </c>
      <c r="Q22" s="367" t="str">
        <f>IF(P22&lt;&gt;"","EUR","")</f>
        <v>EUR</v>
      </c>
      <c r="R22" s="368">
        <f>IF(P22&lt;&gt;"",ROUND(P22*N22,2),"")</f>
        <v>3.67</v>
      </c>
      <c r="S22" s="369" t="str">
        <f>IF(Q22&lt;&gt;"","EUR","")</f>
        <v>EUR</v>
      </c>
      <c r="T22" s="341"/>
      <c r="U22" s="342">
        <f>N22*VLOOKUP(B22,AllData,3)</f>
        <v>0</v>
      </c>
      <c r="V22" s="165" t="s">
        <v>0</v>
      </c>
    </row>
    <row r="23" spans="2:23" ht="21" x14ac:dyDescent="0.25">
      <c r="B23" s="400">
        <v>51007</v>
      </c>
      <c r="C23" s="400"/>
      <c r="D23" s="178" t="str">
        <f t="shared" ref="D23" si="16">IF(ISNA(VLOOKUP(B23,AllData,2,0)),"",HYPERLINK(VLOOKUP(B23,AllData,7,0),"📌"))</f>
        <v>📌</v>
      </c>
      <c r="E23" s="401" t="str">
        <f t="shared" ref="E23" si="17">IF(ISNA(VLOOKUP(B23,AllData,2,0)),"",VLOOKUP(B23,AllData,2,0))</f>
        <v>BouillonMaxx Beef [MSG-free]</v>
      </c>
      <c r="F23" s="401"/>
      <c r="G23" s="401"/>
      <c r="H23" s="401"/>
      <c r="I23" s="401"/>
      <c r="J23" s="187" t="s">
        <v>3233</v>
      </c>
      <c r="K23" s="374" t="s">
        <v>1502</v>
      </c>
      <c r="L23" s="312" t="s">
        <v>3179</v>
      </c>
      <c r="M23" s="377" t="s">
        <v>1532</v>
      </c>
      <c r="N23" s="38">
        <f>IF(L23="use",ROUND(0.5%*MeatAndWater,2),0)</f>
        <v>0</v>
      </c>
      <c r="O23" s="179" t="str">
        <f t="shared" ref="O23:O24" si="18">IF(N23&lt;&gt;"","kg","")</f>
        <v>kg</v>
      </c>
      <c r="P23" s="320">
        <f t="shared" ref="P23" si="19">IF(ISNA(VLOOKUP(B23,AllData,2,0)),"",VLOOKUP(B23,AllData,4,0))</f>
        <v>9.1</v>
      </c>
      <c r="Q23" s="33" t="str">
        <f t="shared" si="13"/>
        <v>EUR</v>
      </c>
      <c r="R23" s="27">
        <f t="shared" si="14"/>
        <v>0</v>
      </c>
      <c r="S23" s="28" t="str">
        <f t="shared" si="15"/>
        <v>EUR</v>
      </c>
      <c r="T23" s="341"/>
      <c r="U23" s="342">
        <f t="shared" ref="U23" si="20">N23*VLOOKUP(B23,AllData,3)</f>
        <v>0</v>
      </c>
      <c r="V23" s="165" t="s">
        <v>0</v>
      </c>
    </row>
    <row r="24" spans="2:23" ht="21" x14ac:dyDescent="0.25">
      <c r="B24" s="400">
        <v>58043</v>
      </c>
      <c r="C24" s="400"/>
      <c r="D24" s="178" t="str">
        <f t="shared" ref="D24" si="21">IF(ISNA(VLOOKUP(B24,AllData,2,0)),"",HYPERLINK(VLOOKUP(B24,AllData,7,0),"📌"))</f>
        <v>📌</v>
      </c>
      <c r="E24" s="401" t="str">
        <f t="shared" ref="E24" si="22">IF(ISNA(VLOOKUP(B24,AllData,2,0)),"",VLOOKUP(B24,AllData,2,0))</f>
        <v>Paprika 3,000 [liquid]</v>
      </c>
      <c r="F24" s="401"/>
      <c r="G24" s="401"/>
      <c r="H24" s="401"/>
      <c r="I24" s="401"/>
      <c r="J24" s="187" t="s">
        <v>3233</v>
      </c>
      <c r="K24" s="374" t="s">
        <v>1502</v>
      </c>
      <c r="L24" s="312" t="s">
        <v>3179</v>
      </c>
      <c r="M24" s="377" t="s">
        <v>1532</v>
      </c>
      <c r="N24" s="38">
        <f>IF(L24="use",ROUND(0.2%*MeatAndWater,2),0)</f>
        <v>0</v>
      </c>
      <c r="O24" s="179" t="str">
        <f t="shared" si="18"/>
        <v>kg</v>
      </c>
      <c r="P24" s="320">
        <f t="shared" ref="P24" si="23">IF(ISNA(VLOOKUP(B24,AllData,2,0)),"",VLOOKUP(B24,AllData,4,0))</f>
        <v>11.4</v>
      </c>
      <c r="Q24" s="33" t="str">
        <f t="shared" si="13"/>
        <v>EUR</v>
      </c>
      <c r="R24" s="27">
        <f t="shared" si="14"/>
        <v>0</v>
      </c>
      <c r="S24" s="28" t="str">
        <f t="shared" si="15"/>
        <v>EUR</v>
      </c>
      <c r="T24" s="341"/>
      <c r="U24" s="342">
        <f t="shared" ref="U24" si="24">N24*VLOOKUP(B24,AllData,3)</f>
        <v>0</v>
      </c>
      <c r="V24" s="165" t="s">
        <v>0</v>
      </c>
    </row>
    <row r="25" spans="2:23" ht="21" x14ac:dyDescent="0.25">
      <c r="B25" s="400">
        <v>58002</v>
      </c>
      <c r="C25" s="400"/>
      <c r="D25" s="178" t="str">
        <f t="shared" si="12"/>
        <v>📌</v>
      </c>
      <c r="E25" s="401" t="str">
        <f t="shared" si="4"/>
        <v>Garlic Extra [liquid]</v>
      </c>
      <c r="F25" s="401"/>
      <c r="G25" s="401"/>
      <c r="H25" s="401"/>
      <c r="I25" s="401"/>
      <c r="J25" s="187" t="s">
        <v>3233</v>
      </c>
      <c r="K25" s="374" t="s">
        <v>1502</v>
      </c>
      <c r="L25" s="312" t="s">
        <v>3179</v>
      </c>
      <c r="M25" s="377" t="s">
        <v>1532</v>
      </c>
      <c r="N25" s="38">
        <f>IF(L25="use",ROUND(0.1%*MeatAndWater,2),0)</f>
        <v>0</v>
      </c>
      <c r="O25" s="179" t="str">
        <f t="shared" ref="O25" si="25">IF(N25&lt;&gt;"","kg","")</f>
        <v>kg</v>
      </c>
      <c r="P25" s="320">
        <f t="shared" si="7"/>
        <v>8.3000000000000007</v>
      </c>
      <c r="Q25" s="33" t="str">
        <f t="shared" si="8"/>
        <v>EUR</v>
      </c>
      <c r="R25" s="27">
        <f t="shared" si="9"/>
        <v>0</v>
      </c>
      <c r="S25" s="28" t="str">
        <f t="shared" si="10"/>
        <v>EUR</v>
      </c>
      <c r="T25" s="388"/>
      <c r="U25" s="342">
        <f t="shared" si="11"/>
        <v>0</v>
      </c>
      <c r="V25" s="165" t="s">
        <v>0</v>
      </c>
    </row>
    <row r="26" spans="2:23" ht="21" x14ac:dyDescent="0.25">
      <c r="B26" s="458">
        <v>11146</v>
      </c>
      <c r="C26" s="458"/>
      <c r="D26" s="343" t="str">
        <f t="shared" ref="D26" si="26">IF(ISNA(VLOOKUP(B26,AllData,2,0)),"",HYPERLINK(VLOOKUP(B26,AllData,7,0),"📌"))</f>
        <v>📌</v>
      </c>
      <c r="E26" s="453" t="str">
        <f t="shared" si="4"/>
        <v>RoMaxx MB liquid</v>
      </c>
      <c r="F26" s="453"/>
      <c r="G26" s="453"/>
      <c r="H26" s="453"/>
      <c r="I26" s="453"/>
      <c r="J26" s="371" t="s">
        <v>3229</v>
      </c>
      <c r="K26" s="378" t="s">
        <v>1502</v>
      </c>
      <c r="L26" s="372" t="s">
        <v>3179</v>
      </c>
      <c r="M26" s="379" t="s">
        <v>1532</v>
      </c>
      <c r="N26" s="373">
        <f>IF(L26="use",ROUND(0.2%*MeatAndWater,2),0)</f>
        <v>0</v>
      </c>
      <c r="O26" s="179" t="str">
        <f>IF(N26&lt;&gt;"","kg","")</f>
        <v>kg</v>
      </c>
      <c r="P26" s="320">
        <f t="shared" si="7"/>
        <v>9.9</v>
      </c>
      <c r="Q26" s="347" t="str">
        <f t="shared" si="8"/>
        <v>EUR</v>
      </c>
      <c r="R26" s="27">
        <f t="shared" si="9"/>
        <v>0</v>
      </c>
      <c r="S26" s="28" t="str">
        <f t="shared" si="10"/>
        <v>EUR</v>
      </c>
      <c r="T26" s="341"/>
      <c r="U26" s="342">
        <f t="shared" si="11"/>
        <v>0</v>
      </c>
      <c r="V26" s="165" t="s">
        <v>0</v>
      </c>
    </row>
    <row r="27" spans="2:23" ht="22" thickBot="1" x14ac:dyDescent="0.3">
      <c r="B27" s="400" t="s">
        <v>36</v>
      </c>
      <c r="C27" s="400"/>
      <c r="D27" s="400"/>
      <c r="E27" s="400"/>
      <c r="F27" s="400"/>
      <c r="G27" s="400"/>
      <c r="H27" s="400"/>
      <c r="I27" s="400"/>
      <c r="J27" s="400"/>
      <c r="K27" s="360"/>
      <c r="L27" s="189">
        <f>SUM(ingredientsWeight)/MeatAndWater</f>
        <v>3.9195600603838698E-2</v>
      </c>
      <c r="M27" s="189"/>
      <c r="N27" s="38">
        <f>SUM(ingredientsWeight)</f>
        <v>7.2700000000000014</v>
      </c>
      <c r="O27" s="357" t="s">
        <v>0</v>
      </c>
      <c r="P27" s="358" t="str">
        <f>"ø "&amp;ROUND(R27/N27,3)</f>
        <v>ø 5,168</v>
      </c>
      <c r="Q27" s="190" t="str">
        <f>Q18</f>
        <v>EUR</v>
      </c>
      <c r="R27" s="191">
        <f>SUM(R18:R26)</f>
        <v>37.57</v>
      </c>
      <c r="S27" s="192" t="str">
        <f>S18</f>
        <v>EUR</v>
      </c>
      <c r="T27" s="342" t="s">
        <v>3177</v>
      </c>
      <c r="U27" s="342">
        <f>SUM(U18:U26,Salt)</f>
        <v>3.4157580000000003</v>
      </c>
      <c r="V27" s="165" t="s">
        <v>0</v>
      </c>
    </row>
    <row r="28" spans="2:23" ht="35" customHeight="1" thickBot="1" x14ac:dyDescent="0.3">
      <c r="B28" s="457" t="s">
        <v>3073</v>
      </c>
      <c r="C28" s="457"/>
      <c r="D28" s="457"/>
      <c r="E28" s="457"/>
      <c r="F28" s="457"/>
      <c r="G28" s="457"/>
      <c r="H28" s="457"/>
      <c r="I28" s="457"/>
      <c r="J28" s="457"/>
      <c r="K28" s="363"/>
      <c r="L28" s="456">
        <f>ROUND(MeatAndWater+N27,2)</f>
        <v>192.75</v>
      </c>
      <c r="M28" s="456"/>
      <c r="N28" s="456"/>
      <c r="O28" s="180" t="s">
        <v>0</v>
      </c>
      <c r="P28" s="334">
        <f>R28/L28</f>
        <v>1.1621789883268483</v>
      </c>
      <c r="Q28" s="307" t="str">
        <f>"€ / kg"</f>
        <v>€ / kg</v>
      </c>
      <c r="R28" s="308">
        <f>SUM(R16,R27)</f>
        <v>224.01</v>
      </c>
      <c r="S28" s="309" t="str">
        <f>S18</f>
        <v>EUR</v>
      </c>
      <c r="T28" s="342" t="s">
        <v>3180</v>
      </c>
      <c r="U28" s="342">
        <f>U27/TotalWeight</f>
        <v>1.7721182879377434E-2</v>
      </c>
    </row>
    <row r="29" spans="2:23" ht="10" customHeight="1" x14ac:dyDescent="0.2">
      <c r="B29" s="167"/>
      <c r="C29" s="167"/>
      <c r="D29" s="167"/>
      <c r="E29" s="167"/>
      <c r="F29" s="167"/>
      <c r="G29" s="167"/>
      <c r="H29" s="167"/>
      <c r="I29" s="167"/>
      <c r="J29" s="167"/>
      <c r="K29" s="167"/>
      <c r="L29" s="168"/>
      <c r="M29" s="168"/>
      <c r="N29" s="168"/>
      <c r="O29" s="169"/>
      <c r="P29" s="175"/>
      <c r="Q29" s="176"/>
      <c r="R29" s="175"/>
      <c r="S29" s="176"/>
      <c r="T29" s="389"/>
      <c r="U29" s="337"/>
      <c r="V29" s="337"/>
    </row>
    <row r="30" spans="2:23" s="30" customFormat="1" ht="26" customHeight="1" x14ac:dyDescent="0.25">
      <c r="B30" s="209" t="s">
        <v>35</v>
      </c>
      <c r="C30" s="209"/>
      <c r="D30" s="210" t="s">
        <v>45</v>
      </c>
      <c r="E30" s="432" t="s">
        <v>3175</v>
      </c>
      <c r="F30" s="432"/>
      <c r="G30" s="432"/>
      <c r="H30" s="432"/>
      <c r="I30" s="432"/>
      <c r="J30" s="432"/>
      <c r="K30" s="359"/>
      <c r="L30" s="310"/>
      <c r="M30" s="310"/>
      <c r="N30" s="310"/>
      <c r="O30" s="310"/>
      <c r="P30" s="454" t="s">
        <v>3196</v>
      </c>
      <c r="Q30" s="454"/>
      <c r="R30" s="454"/>
      <c r="S30" s="454"/>
      <c r="T30" s="336"/>
      <c r="U30" s="263"/>
      <c r="V30" s="263"/>
      <c r="W30" s="1"/>
    </row>
    <row r="31" spans="2:23" ht="21" customHeight="1" x14ac:dyDescent="0.2">
      <c r="B31" s="400">
        <v>64000</v>
      </c>
      <c r="C31" s="400"/>
      <c r="D31" s="178" t="str">
        <f t="shared" ref="D31" si="27">IF(ISNA(VLOOKUP(B31,AllData,2,0)),"",HYPERLINK(VLOOKUP(B31,AllData,7,0),"📌"))</f>
        <v>📌</v>
      </c>
      <c r="E31" s="433" t="s">
        <v>3232</v>
      </c>
      <c r="F31" s="433"/>
      <c r="G31" s="433"/>
      <c r="H31" s="433"/>
      <c r="I31" s="433"/>
      <c r="J31" s="434" t="s">
        <v>3067</v>
      </c>
      <c r="K31" s="434"/>
      <c r="L31" s="434"/>
      <c r="M31" s="434"/>
      <c r="N31" s="434" t="str">
        <f>IF(L31&lt;&gt;"",ROUND(L31*MeatAndWater,2),"")</f>
        <v/>
      </c>
      <c r="O31" s="434" t="str">
        <f>IF(N31&lt;&gt;"","kg","")</f>
        <v/>
      </c>
      <c r="P31" s="403" t="s">
        <v>3176</v>
      </c>
      <c r="Q31" s="403"/>
      <c r="R31" s="403"/>
      <c r="S31" s="403"/>
      <c r="T31" s="336"/>
    </row>
    <row r="32" spans="2:23" ht="21" customHeight="1" x14ac:dyDescent="0.2">
      <c r="B32" s="406">
        <v>88081</v>
      </c>
      <c r="C32" s="406"/>
      <c r="D32" s="326" t="str">
        <f t="shared" ref="D32:D33" si="28">IF(ISNA(VLOOKUP(B32,AllData,2,0)),"",HYPERLINK(VLOOKUP(B32,AllData,7,0),"📌"))</f>
        <v>📌</v>
      </c>
      <c r="E32" s="435" t="str">
        <f t="shared" ref="E32:E37" si="29">IF(ISNA(VLOOKUP(B32,AllData,2,0)),"",VLOOKUP(B32,AllData,2,0))</f>
        <v>Meat Mincer TGR-103 COOL by Delitech</v>
      </c>
      <c r="F32" s="435"/>
      <c r="G32" s="435"/>
      <c r="H32" s="435"/>
      <c r="I32" s="435"/>
      <c r="J32" s="436" t="s">
        <v>3192</v>
      </c>
      <c r="K32" s="436"/>
      <c r="L32" s="436"/>
      <c r="M32" s="436"/>
      <c r="N32" s="436"/>
      <c r="O32" s="436"/>
      <c r="P32" s="403"/>
      <c r="Q32" s="403"/>
      <c r="R32" s="403"/>
      <c r="S32" s="403"/>
      <c r="T32" s="336"/>
      <c r="U32" s="336"/>
    </row>
    <row r="33" spans="2:22" ht="21" customHeight="1" x14ac:dyDescent="0.2">
      <c r="B33" s="400">
        <v>89039</v>
      </c>
      <c r="C33" s="400"/>
      <c r="D33" s="182" t="str">
        <f t="shared" si="28"/>
        <v>📌</v>
      </c>
      <c r="E33" s="401" t="str">
        <f t="shared" si="29"/>
        <v>Bowl Cutter BC 410 by Delitech [40 ltr]</v>
      </c>
      <c r="F33" s="401"/>
      <c r="G33" s="401"/>
      <c r="H33" s="401"/>
      <c r="I33" s="401"/>
      <c r="J33" s="402" t="s">
        <v>3193</v>
      </c>
      <c r="K33" s="402"/>
      <c r="L33" s="402"/>
      <c r="M33" s="402"/>
      <c r="N33" s="402"/>
      <c r="O33" s="402"/>
      <c r="P33" s="403"/>
      <c r="Q33" s="403"/>
      <c r="R33" s="403"/>
      <c r="S33" s="403"/>
      <c r="T33" s="336"/>
      <c r="U33" s="336"/>
    </row>
    <row r="34" spans="2:22" ht="21" customHeight="1" x14ac:dyDescent="0.2">
      <c r="B34" s="400">
        <v>89091</v>
      </c>
      <c r="C34" s="400"/>
      <c r="D34" s="182" t="str">
        <f t="shared" ref="D34" si="30">IF(ISNA(VLOOKUP(B34,AllData,2,0)),"",HYPERLINK(VLOOKUP(B34,AllData,7,0),"📌"))</f>
        <v>📌</v>
      </c>
      <c r="E34" s="401" t="str">
        <f t="shared" ref="E34" si="31">IF(ISNA(VLOOKUP(B34,AllData,2,0)),"",VLOOKUP(B34,AllData,2,0))</f>
        <v>Clip Star 200 [manual]</v>
      </c>
      <c r="F34" s="401"/>
      <c r="G34" s="401"/>
      <c r="H34" s="401"/>
      <c r="I34" s="401"/>
      <c r="J34" s="402" t="s">
        <v>3230</v>
      </c>
      <c r="K34" s="402"/>
      <c r="L34" s="402"/>
      <c r="M34" s="402"/>
      <c r="N34" s="402"/>
      <c r="O34" s="402"/>
      <c r="P34" s="403"/>
      <c r="Q34" s="403"/>
      <c r="R34" s="403"/>
      <c r="S34" s="403"/>
      <c r="T34" s="336"/>
      <c r="U34" s="336"/>
    </row>
    <row r="35" spans="2:22" ht="21" customHeight="1" x14ac:dyDescent="0.2">
      <c r="B35" s="400">
        <v>89075</v>
      </c>
      <c r="C35" s="400"/>
      <c r="D35" s="182" t="str">
        <f t="shared" ref="D35" si="32">IF(ISNA(VLOOKUP(B35,AllData,2,0)),"",HYPERLINK(VLOOKUP(B35,AllData,7,0),"📌"))</f>
        <v>📌</v>
      </c>
      <c r="E35" s="401" t="str">
        <f t="shared" ref="E35" si="33">IF(ISNA(VLOOKUP(B35,AllData,2,0)),"",VLOOKUP(B35,AllData,2,0))</f>
        <v>Schälomat DK.02.HM</v>
      </c>
      <c r="F35" s="401"/>
      <c r="G35" s="401"/>
      <c r="H35" s="401"/>
      <c r="I35" s="401"/>
      <c r="J35" s="402" t="s">
        <v>3231</v>
      </c>
      <c r="K35" s="402"/>
      <c r="L35" s="402"/>
      <c r="M35" s="402"/>
      <c r="N35" s="402"/>
      <c r="O35" s="402"/>
      <c r="P35" s="403"/>
      <c r="Q35" s="403"/>
      <c r="R35" s="403"/>
      <c r="S35" s="403"/>
      <c r="T35" s="336"/>
      <c r="U35" s="336"/>
    </row>
    <row r="36" spans="2:22" ht="21" customHeight="1" x14ac:dyDescent="0.2">
      <c r="B36" s="400">
        <v>89025</v>
      </c>
      <c r="C36" s="400"/>
      <c r="D36" s="182" t="str">
        <f t="shared" ref="D36" si="34">IF(ISNA(VLOOKUP(B36,AllData,2,0)),"",HYPERLINK(VLOOKUP(B36,AllData,7,0),"📌"))</f>
        <v>📌</v>
      </c>
      <c r="E36" s="437" t="str">
        <f t="shared" si="29"/>
        <v>Smoke Trolley, H-shaped, 6 Levels</v>
      </c>
      <c r="F36" s="437"/>
      <c r="G36" s="437"/>
      <c r="H36" s="437"/>
      <c r="I36" s="437"/>
      <c r="J36" s="402" t="s">
        <v>3194</v>
      </c>
      <c r="K36" s="402"/>
      <c r="L36" s="402"/>
      <c r="M36" s="402"/>
      <c r="N36" s="402"/>
      <c r="O36" s="402"/>
      <c r="P36" s="403"/>
      <c r="Q36" s="403"/>
      <c r="R36" s="403"/>
      <c r="S36" s="403"/>
      <c r="T36" s="336"/>
      <c r="U36" s="336"/>
    </row>
    <row r="37" spans="2:22" ht="21" customHeight="1" x14ac:dyDescent="0.2">
      <c r="B37" s="400">
        <v>89022</v>
      </c>
      <c r="C37" s="400"/>
      <c r="D37" s="182" t="str">
        <f t="shared" ref="D37" si="35">IF(ISNA(VLOOKUP(B37,AllData,2,0)),"",HYPERLINK(VLOOKUP(B37,AllData,7,0),"📌"))</f>
        <v>📌</v>
      </c>
      <c r="E37" s="437" t="str">
        <f t="shared" si="29"/>
        <v>Charging Trolley 300 litres</v>
      </c>
      <c r="F37" s="437"/>
      <c r="G37" s="437"/>
      <c r="H37" s="437"/>
      <c r="I37" s="437"/>
      <c r="J37" s="402" t="s">
        <v>3195</v>
      </c>
      <c r="K37" s="402"/>
      <c r="L37" s="402"/>
      <c r="M37" s="402"/>
      <c r="N37" s="402"/>
      <c r="O37" s="402"/>
      <c r="P37" s="403"/>
      <c r="Q37" s="403"/>
      <c r="R37" s="403"/>
      <c r="S37" s="403"/>
      <c r="T37" s="336"/>
      <c r="U37" s="336"/>
    </row>
    <row r="38" spans="2:22" ht="21" customHeight="1" x14ac:dyDescent="0.2">
      <c r="B38" s="211"/>
      <c r="C38" s="211"/>
      <c r="D38" s="208" t="s">
        <v>62</v>
      </c>
      <c r="E38" s="438" t="s">
        <v>3070</v>
      </c>
      <c r="F38" s="438"/>
      <c r="G38" s="438"/>
      <c r="H38" s="438"/>
      <c r="I38" s="438"/>
      <c r="J38" s="438"/>
      <c r="K38" s="438"/>
      <c r="L38" s="438"/>
      <c r="M38" s="438"/>
      <c r="N38" s="438"/>
      <c r="O38" s="438"/>
      <c r="P38" s="403"/>
      <c r="Q38" s="403"/>
      <c r="R38" s="403"/>
      <c r="S38" s="403"/>
      <c r="T38" s="336"/>
    </row>
    <row r="39" spans="2:22" ht="22" thickBot="1" x14ac:dyDescent="0.3">
      <c r="B39" s="414"/>
      <c r="C39" s="414"/>
      <c r="D39" s="414"/>
      <c r="E39" s="414"/>
      <c r="F39" s="414"/>
      <c r="G39" s="414"/>
      <c r="H39" s="414"/>
      <c r="I39" s="414"/>
      <c r="J39" s="414"/>
      <c r="K39" s="414"/>
      <c r="L39" s="414"/>
      <c r="M39" s="414"/>
      <c r="N39" s="414"/>
      <c r="O39" s="414"/>
      <c r="P39" s="317"/>
      <c r="Q39" s="317"/>
      <c r="R39" s="317"/>
      <c r="S39" s="317"/>
      <c r="T39" s="336"/>
      <c r="U39" s="337"/>
      <c r="V39" s="337"/>
    </row>
    <row r="40" spans="2:22" ht="25" thickTop="1" x14ac:dyDescent="0.2">
      <c r="B40" s="415" t="s">
        <v>3048</v>
      </c>
      <c r="C40" s="416"/>
      <c r="D40" s="416"/>
      <c r="E40" s="416"/>
      <c r="F40" s="416"/>
      <c r="G40" s="416"/>
      <c r="H40" s="416"/>
      <c r="I40" s="416"/>
      <c r="J40" s="416"/>
      <c r="K40" s="416"/>
      <c r="L40" s="416"/>
      <c r="M40" s="416"/>
      <c r="N40" s="416"/>
      <c r="O40" s="417"/>
      <c r="P40" s="12"/>
      <c r="T40" s="336"/>
    </row>
    <row r="41" spans="2:22" ht="19" customHeight="1" x14ac:dyDescent="0.2">
      <c r="B41" s="183" t="s">
        <v>3047</v>
      </c>
      <c r="C41" s="271" t="s">
        <v>62</v>
      </c>
      <c r="D41" s="394" t="s">
        <v>3151</v>
      </c>
      <c r="E41" s="394"/>
      <c r="F41" s="394"/>
      <c r="G41" s="394"/>
      <c r="H41" s="394"/>
      <c r="I41" s="394"/>
      <c r="J41" s="394"/>
      <c r="K41" s="394"/>
      <c r="L41" s="394"/>
      <c r="M41" s="394"/>
      <c r="N41" s="394"/>
      <c r="O41" s="395"/>
      <c r="P41" s="12"/>
      <c r="T41" s="336"/>
    </row>
    <row r="42" spans="2:22" ht="19" customHeight="1" x14ac:dyDescent="0.2">
      <c r="B42" s="183"/>
      <c r="C42" s="282"/>
      <c r="D42" s="394"/>
      <c r="E42" s="394"/>
      <c r="F42" s="394"/>
      <c r="G42" s="394"/>
      <c r="H42" s="394"/>
      <c r="I42" s="394"/>
      <c r="J42" s="394"/>
      <c r="K42" s="394"/>
      <c r="L42" s="394"/>
      <c r="M42" s="394"/>
      <c r="N42" s="394"/>
      <c r="O42" s="395"/>
      <c r="P42" s="318"/>
      <c r="Q42" s="318"/>
      <c r="R42" s="318"/>
      <c r="S42" s="318"/>
    </row>
    <row r="43" spans="2:22" ht="20" thickBot="1" x14ac:dyDescent="0.25">
      <c r="B43" s="184" t="s">
        <v>3047</v>
      </c>
      <c r="C43" s="396" t="s">
        <v>3183</v>
      </c>
      <c r="D43" s="396"/>
      <c r="E43" s="396"/>
      <c r="F43" s="396"/>
      <c r="G43" s="396"/>
      <c r="H43" s="396"/>
      <c r="I43" s="396"/>
      <c r="J43" s="396"/>
      <c r="K43" s="396"/>
      <c r="L43" s="396"/>
      <c r="M43" s="396"/>
      <c r="N43" s="396"/>
      <c r="O43" s="397"/>
      <c r="P43" s="317"/>
      <c r="Q43" s="317"/>
      <c r="R43" s="317"/>
      <c r="S43" s="317"/>
    </row>
    <row r="44" spans="2:22" ht="10" customHeight="1" thickTop="1" thickBot="1" x14ac:dyDescent="0.25">
      <c r="B44" s="181"/>
      <c r="C44" s="181"/>
      <c r="D44" s="181"/>
      <c r="E44" s="181"/>
      <c r="F44" s="181"/>
      <c r="G44" s="181"/>
      <c r="H44" s="181"/>
      <c r="I44" s="181"/>
      <c r="J44" s="181"/>
      <c r="K44" s="181"/>
      <c r="L44" s="181"/>
      <c r="M44" s="181"/>
      <c r="N44" s="181"/>
      <c r="O44" s="181"/>
      <c r="P44" s="317"/>
      <c r="Q44" s="317"/>
      <c r="R44" s="317"/>
      <c r="S44" s="317"/>
    </row>
    <row r="45" spans="2:22" ht="25" customHeight="1" thickTop="1" x14ac:dyDescent="0.2">
      <c r="B45" s="398" t="s">
        <v>3157</v>
      </c>
      <c r="C45" s="399"/>
      <c r="D45" s="399"/>
      <c r="E45" s="399"/>
      <c r="F45" s="399"/>
      <c r="G45" s="399"/>
      <c r="H45" s="399"/>
      <c r="I45" s="333"/>
      <c r="J45" s="287"/>
      <c r="K45" s="287"/>
      <c r="L45" s="288"/>
      <c r="M45" s="288"/>
      <c r="N45" s="288"/>
      <c r="O45" s="289"/>
      <c r="P45" s="317"/>
      <c r="Q45" s="317"/>
      <c r="R45" s="317"/>
      <c r="S45" s="317"/>
    </row>
    <row r="46" spans="2:22" ht="19" customHeight="1" x14ac:dyDescent="0.2">
      <c r="B46" s="283" t="s">
        <v>3047</v>
      </c>
      <c r="C46" s="407" t="s">
        <v>3182</v>
      </c>
      <c r="D46" s="407"/>
      <c r="E46" s="407"/>
      <c r="F46" s="407"/>
      <c r="G46" s="407"/>
      <c r="H46" s="407"/>
      <c r="I46" s="407"/>
      <c r="J46" s="407"/>
      <c r="K46" s="407"/>
      <c r="L46" s="407"/>
      <c r="M46" s="407"/>
      <c r="N46" s="407"/>
      <c r="O46" s="408"/>
      <c r="P46" s="317"/>
      <c r="Q46" s="317"/>
      <c r="R46" s="317"/>
      <c r="S46" s="317"/>
    </row>
    <row r="47" spans="2:22" x14ac:dyDescent="0.2">
      <c r="B47" s="283" t="s">
        <v>3047</v>
      </c>
      <c r="C47" s="407" t="s">
        <v>3152</v>
      </c>
      <c r="D47" s="407"/>
      <c r="E47" s="407"/>
      <c r="F47" s="407"/>
      <c r="G47" s="407"/>
      <c r="H47" s="407"/>
      <c r="I47" s="407"/>
      <c r="J47" s="407"/>
      <c r="K47" s="407"/>
      <c r="L47" s="407"/>
      <c r="M47" s="407"/>
      <c r="N47" s="407"/>
      <c r="O47" s="408"/>
      <c r="P47" s="317"/>
      <c r="Q47" s="317"/>
      <c r="R47" s="317"/>
      <c r="S47" s="317"/>
    </row>
    <row r="48" spans="2:22" ht="19" customHeight="1" x14ac:dyDescent="0.2">
      <c r="B48" s="283" t="s">
        <v>3047</v>
      </c>
      <c r="C48" s="272" t="s">
        <v>62</v>
      </c>
      <c r="D48" s="407" t="s">
        <v>3199</v>
      </c>
      <c r="E48" s="407"/>
      <c r="F48" s="407"/>
      <c r="G48" s="407"/>
      <c r="H48" s="407"/>
      <c r="I48" s="407"/>
      <c r="J48" s="407"/>
      <c r="K48" s="407"/>
      <c r="L48" s="407"/>
      <c r="M48" s="407"/>
      <c r="N48" s="407"/>
      <c r="O48" s="408"/>
      <c r="P48" s="318"/>
      <c r="Q48" s="318"/>
      <c r="R48" s="318"/>
      <c r="S48" s="318"/>
    </row>
    <row r="49" spans="2:19" ht="19" customHeight="1" x14ac:dyDescent="0.2">
      <c r="B49" s="283"/>
      <c r="C49" s="272"/>
      <c r="D49" s="407"/>
      <c r="E49" s="407"/>
      <c r="F49" s="407"/>
      <c r="G49" s="407"/>
      <c r="H49" s="407"/>
      <c r="I49" s="407"/>
      <c r="J49" s="407"/>
      <c r="K49" s="407"/>
      <c r="L49" s="407"/>
      <c r="M49" s="407"/>
      <c r="N49" s="407"/>
      <c r="O49" s="408"/>
      <c r="P49" s="318"/>
      <c r="Q49" s="318"/>
      <c r="R49" s="318"/>
      <c r="S49" s="318"/>
    </row>
    <row r="50" spans="2:19" ht="21" customHeight="1" x14ac:dyDescent="0.2">
      <c r="B50" s="323"/>
      <c r="C50" s="324"/>
      <c r="D50" s="409" t="s">
        <v>3200</v>
      </c>
      <c r="E50" s="409"/>
      <c r="F50" s="409"/>
      <c r="G50" s="409"/>
      <c r="H50" s="409"/>
      <c r="I50" s="409"/>
      <c r="J50" s="409"/>
      <c r="K50" s="409"/>
      <c r="L50" s="409"/>
      <c r="M50" s="409"/>
      <c r="N50" s="409"/>
      <c r="O50" s="410"/>
      <c r="P50" s="318"/>
      <c r="Q50" s="318"/>
      <c r="R50" s="318"/>
    </row>
    <row r="51" spans="2:19" ht="10" customHeight="1" x14ac:dyDescent="0.2">
      <c r="B51" s="283"/>
      <c r="C51" s="284"/>
      <c r="D51" s="285"/>
      <c r="E51" s="285"/>
      <c r="F51" s="285"/>
      <c r="G51" s="285"/>
      <c r="H51" s="285"/>
      <c r="I51" s="285"/>
      <c r="J51" s="285"/>
      <c r="K51" s="285"/>
      <c r="L51" s="285"/>
      <c r="M51" s="285"/>
      <c r="N51" s="285"/>
      <c r="O51" s="286"/>
      <c r="P51" s="318"/>
      <c r="Q51" s="318"/>
      <c r="R51" s="318"/>
      <c r="S51" s="318"/>
    </row>
    <row r="52" spans="2:19" ht="20" thickBot="1" x14ac:dyDescent="0.25">
      <c r="B52" s="411" t="s">
        <v>3153</v>
      </c>
      <c r="C52" s="412"/>
      <c r="D52" s="412"/>
      <c r="E52" s="412"/>
      <c r="F52" s="412"/>
      <c r="G52" s="412"/>
      <c r="H52" s="412"/>
      <c r="I52" s="412"/>
      <c r="J52" s="412"/>
      <c r="K52" s="412"/>
      <c r="L52" s="412"/>
      <c r="M52" s="412"/>
      <c r="N52" s="412"/>
      <c r="O52" s="413"/>
      <c r="P52" s="318"/>
      <c r="Q52" s="318"/>
      <c r="R52" s="318"/>
      <c r="S52" s="318"/>
    </row>
    <row r="53" spans="2:19" ht="10" customHeight="1" thickTop="1" thickBot="1" x14ac:dyDescent="0.3">
      <c r="B53" s="414"/>
      <c r="C53" s="414"/>
      <c r="D53" s="414"/>
      <c r="E53" s="414"/>
      <c r="F53" s="414"/>
      <c r="G53" s="414"/>
      <c r="H53" s="414"/>
      <c r="I53" s="414"/>
      <c r="J53" s="414"/>
      <c r="K53" s="414"/>
      <c r="L53" s="414"/>
      <c r="M53" s="414"/>
      <c r="N53" s="414"/>
      <c r="O53" s="414"/>
      <c r="P53" s="318"/>
      <c r="Q53" s="318"/>
      <c r="R53" s="318"/>
      <c r="S53" s="318"/>
    </row>
    <row r="54" spans="2:19" ht="25" thickTop="1" x14ac:dyDescent="0.2">
      <c r="B54" s="415" t="s">
        <v>3154</v>
      </c>
      <c r="C54" s="416"/>
      <c r="D54" s="416"/>
      <c r="E54" s="416"/>
      <c r="F54" s="416"/>
      <c r="G54" s="416"/>
      <c r="H54" s="416"/>
      <c r="I54" s="416"/>
      <c r="J54" s="416"/>
      <c r="K54" s="416"/>
      <c r="L54" s="416"/>
      <c r="M54" s="416"/>
      <c r="N54" s="416"/>
      <c r="O54" s="417"/>
      <c r="P54" s="318"/>
      <c r="Q54" s="318"/>
      <c r="R54" s="318"/>
      <c r="S54" s="318"/>
    </row>
    <row r="55" spans="2:19" x14ac:dyDescent="0.2">
      <c r="B55" s="290" t="s">
        <v>3047</v>
      </c>
      <c r="C55" s="394" t="s">
        <v>3201</v>
      </c>
      <c r="D55" s="394"/>
      <c r="E55" s="394"/>
      <c r="F55" s="394"/>
      <c r="G55" s="394"/>
      <c r="H55" s="394"/>
      <c r="I55" s="394"/>
      <c r="J55" s="394"/>
      <c r="K55" s="394"/>
      <c r="L55" s="394"/>
      <c r="M55" s="394"/>
      <c r="N55" s="394"/>
      <c r="O55" s="395"/>
      <c r="P55" s="318"/>
      <c r="Q55" s="318"/>
      <c r="R55" s="318"/>
      <c r="S55" s="318"/>
    </row>
    <row r="56" spans="2:19" ht="20" thickBot="1" x14ac:dyDescent="0.25">
      <c r="B56" s="291" t="s">
        <v>3047</v>
      </c>
      <c r="C56" s="396" t="s">
        <v>3155</v>
      </c>
      <c r="D56" s="396"/>
      <c r="E56" s="396"/>
      <c r="F56" s="396"/>
      <c r="G56" s="396"/>
      <c r="H56" s="396"/>
      <c r="I56" s="396"/>
      <c r="J56" s="396"/>
      <c r="K56" s="396"/>
      <c r="L56" s="396"/>
      <c r="M56" s="396"/>
      <c r="N56" s="396"/>
      <c r="O56" s="397"/>
      <c r="P56" s="318"/>
      <c r="Q56" s="318"/>
      <c r="R56" s="318"/>
      <c r="S56" s="318"/>
    </row>
    <row r="57" spans="2:19" ht="10" customHeight="1" thickTop="1" thickBot="1" x14ac:dyDescent="0.25">
      <c r="B57" s="292"/>
      <c r="C57" s="292"/>
      <c r="D57" s="292"/>
      <c r="E57" s="292"/>
      <c r="F57" s="292"/>
      <c r="G57" s="292"/>
      <c r="H57" s="292"/>
      <c r="I57" s="292"/>
      <c r="J57" s="292"/>
      <c r="K57" s="292"/>
      <c r="L57" s="292"/>
      <c r="M57" s="292"/>
      <c r="N57" s="292"/>
      <c r="O57" s="292"/>
      <c r="P57" s="318"/>
      <c r="Q57" s="318"/>
      <c r="R57" s="318"/>
      <c r="S57" s="318"/>
    </row>
    <row r="58" spans="2:19" ht="25" thickTop="1" x14ac:dyDescent="0.2">
      <c r="B58" s="419" t="s">
        <v>3202</v>
      </c>
      <c r="C58" s="420"/>
      <c r="D58" s="420"/>
      <c r="E58" s="420"/>
      <c r="F58" s="420"/>
      <c r="G58" s="420"/>
      <c r="H58" s="420"/>
      <c r="I58" s="420"/>
      <c r="J58" s="420"/>
      <c r="K58" s="420"/>
      <c r="L58" s="420"/>
      <c r="M58" s="420"/>
      <c r="N58" s="420"/>
      <c r="O58" s="421"/>
      <c r="P58" s="318"/>
      <c r="Q58" s="318"/>
      <c r="R58" s="318"/>
      <c r="S58" s="318"/>
    </row>
    <row r="59" spans="2:19" ht="10" customHeight="1" x14ac:dyDescent="0.2">
      <c r="B59" s="293"/>
      <c r="C59" s="422"/>
      <c r="D59" s="422"/>
      <c r="E59" s="422"/>
      <c r="F59" s="422"/>
      <c r="G59" s="422"/>
      <c r="H59" s="422"/>
      <c r="I59" s="422"/>
      <c r="J59" s="422"/>
      <c r="K59" s="422"/>
      <c r="L59" s="422"/>
      <c r="M59" s="422"/>
      <c r="N59" s="422"/>
      <c r="O59" s="423"/>
      <c r="P59" s="318"/>
      <c r="Q59" s="318"/>
      <c r="R59" s="318"/>
      <c r="S59" s="318"/>
    </row>
    <row r="60" spans="2:19" ht="21" customHeight="1" x14ac:dyDescent="0.2">
      <c r="B60" s="294"/>
      <c r="C60" s="295"/>
      <c r="D60" s="295"/>
      <c r="E60" s="418" t="s">
        <v>3138</v>
      </c>
      <c r="F60" s="418"/>
      <c r="G60" s="418"/>
      <c r="H60" s="418"/>
      <c r="I60" s="296" t="s">
        <v>3139</v>
      </c>
      <c r="J60" s="296" t="s">
        <v>3064</v>
      </c>
      <c r="K60" s="296"/>
      <c r="L60" s="297"/>
      <c r="M60" s="297"/>
      <c r="N60" s="297"/>
      <c r="O60" s="298"/>
      <c r="P60" s="318"/>
      <c r="Q60" s="318"/>
      <c r="R60" s="318"/>
      <c r="S60" s="318"/>
    </row>
    <row r="61" spans="2:19" ht="21" customHeight="1" x14ac:dyDescent="0.2">
      <c r="B61" s="294"/>
      <c r="C61" s="404" t="s">
        <v>3172</v>
      </c>
      <c r="D61" s="404"/>
      <c r="E61" s="390" t="s">
        <v>3236</v>
      </c>
      <c r="F61" s="390"/>
      <c r="G61" s="390"/>
      <c r="H61" s="390"/>
      <c r="I61" s="335" t="s">
        <v>3237</v>
      </c>
      <c r="J61" s="390" t="s">
        <v>3205</v>
      </c>
      <c r="K61" s="390"/>
      <c r="L61" s="390"/>
      <c r="M61" s="390"/>
      <c r="N61" s="390"/>
      <c r="O61" s="391"/>
      <c r="P61" s="318"/>
      <c r="Q61" s="318"/>
      <c r="R61" s="318"/>
      <c r="S61" s="318"/>
    </row>
    <row r="62" spans="2:19" ht="21" x14ac:dyDescent="0.2">
      <c r="B62" s="294"/>
      <c r="C62" s="390"/>
      <c r="D62" s="390"/>
      <c r="E62" s="390"/>
      <c r="F62" s="390"/>
      <c r="G62" s="390"/>
      <c r="H62" s="390"/>
      <c r="I62" s="393" t="s">
        <v>3238</v>
      </c>
      <c r="J62" s="390"/>
      <c r="K62" s="390"/>
      <c r="L62" s="390"/>
      <c r="M62" s="390"/>
      <c r="N62" s="390"/>
      <c r="O62" s="391"/>
      <c r="P62" s="318"/>
      <c r="Q62" s="318"/>
      <c r="R62" s="318"/>
      <c r="S62" s="318"/>
    </row>
    <row r="63" spans="2:19" ht="21" customHeight="1" x14ac:dyDescent="0.2">
      <c r="B63" s="294"/>
      <c r="C63" s="404" t="s">
        <v>3173</v>
      </c>
      <c r="D63" s="404"/>
      <c r="E63" s="390" t="s">
        <v>3203</v>
      </c>
      <c r="F63" s="390"/>
      <c r="G63" s="390"/>
      <c r="H63" s="390"/>
      <c r="I63" s="335" t="s">
        <v>3204</v>
      </c>
      <c r="J63" s="390" t="s">
        <v>3205</v>
      </c>
      <c r="K63" s="390"/>
      <c r="L63" s="390"/>
      <c r="M63" s="390"/>
      <c r="N63" s="390"/>
      <c r="O63" s="391"/>
      <c r="P63" s="318"/>
      <c r="Q63" s="318"/>
      <c r="R63" s="318"/>
      <c r="S63" s="318"/>
    </row>
    <row r="64" spans="2:19" ht="22" customHeight="1" x14ac:dyDescent="0.2">
      <c r="B64" s="294"/>
      <c r="C64" s="404" t="s">
        <v>3209</v>
      </c>
      <c r="D64" s="404"/>
      <c r="E64" s="390" t="s">
        <v>3206</v>
      </c>
      <c r="F64" s="390"/>
      <c r="G64" s="390"/>
      <c r="H64" s="390"/>
      <c r="I64" s="335" t="s">
        <v>3207</v>
      </c>
      <c r="J64" s="390" t="s">
        <v>3208</v>
      </c>
      <c r="K64" s="390"/>
      <c r="L64" s="390"/>
      <c r="M64" s="390"/>
      <c r="N64" s="390"/>
      <c r="O64" s="391"/>
      <c r="P64" s="318"/>
      <c r="Q64" s="318"/>
      <c r="R64" s="318"/>
      <c r="S64" s="318"/>
    </row>
    <row r="65" spans="2:19" ht="22" customHeight="1" x14ac:dyDescent="0.2">
      <c r="B65" s="294"/>
      <c r="C65" s="404" t="s">
        <v>3212</v>
      </c>
      <c r="D65" s="404"/>
      <c r="E65" s="390" t="s">
        <v>3203</v>
      </c>
      <c r="F65" s="390"/>
      <c r="G65" s="390"/>
      <c r="H65" s="390"/>
      <c r="I65" s="335" t="s">
        <v>3210</v>
      </c>
      <c r="J65" s="390" t="s">
        <v>3211</v>
      </c>
      <c r="K65" s="390"/>
      <c r="L65" s="390"/>
      <c r="M65" s="390"/>
      <c r="N65" s="390"/>
      <c r="O65" s="391"/>
      <c r="P65" s="318"/>
      <c r="Q65" s="318"/>
      <c r="R65" s="318"/>
      <c r="S65" s="318"/>
    </row>
    <row r="66" spans="2:19" ht="22" customHeight="1" x14ac:dyDescent="0.2">
      <c r="B66" s="294"/>
      <c r="C66" s="404" t="s">
        <v>3239</v>
      </c>
      <c r="D66" s="404"/>
      <c r="E66" s="405" t="s">
        <v>3140</v>
      </c>
      <c r="F66" s="405"/>
      <c r="G66" s="405"/>
      <c r="H66" s="405"/>
      <c r="I66" s="335" t="s">
        <v>3141</v>
      </c>
      <c r="J66" s="404" t="s">
        <v>3213</v>
      </c>
      <c r="K66" s="404"/>
      <c r="L66" s="404"/>
      <c r="M66" s="404"/>
      <c r="N66" s="404"/>
      <c r="O66" s="431"/>
      <c r="P66" s="318"/>
      <c r="Q66" s="318"/>
      <c r="R66" s="318"/>
      <c r="S66" s="318"/>
    </row>
    <row r="67" spans="2:19" ht="21" x14ac:dyDescent="0.2">
      <c r="B67" s="294"/>
      <c r="C67" s="390"/>
      <c r="D67" s="390"/>
      <c r="E67" s="405"/>
      <c r="F67" s="405"/>
      <c r="G67" s="405"/>
      <c r="H67" s="405"/>
      <c r="I67" s="335"/>
      <c r="J67" s="404"/>
      <c r="K67" s="404"/>
      <c r="L67" s="404"/>
      <c r="M67" s="404"/>
      <c r="N67" s="404"/>
      <c r="O67" s="431"/>
      <c r="P67" s="318"/>
      <c r="Q67" s="318"/>
      <c r="R67" s="318"/>
      <c r="S67" s="318"/>
    </row>
    <row r="68" spans="2:19" ht="21" customHeight="1" x14ac:dyDescent="0.2">
      <c r="B68" s="294"/>
      <c r="C68" s="404" t="s">
        <v>3214</v>
      </c>
      <c r="D68" s="404"/>
      <c r="E68" s="405" t="s">
        <v>3218</v>
      </c>
      <c r="F68" s="405"/>
      <c r="G68" s="405"/>
      <c r="H68" s="405"/>
      <c r="I68" s="335" t="s">
        <v>3220</v>
      </c>
      <c r="J68" s="390" t="s">
        <v>3208</v>
      </c>
      <c r="K68" s="390"/>
      <c r="L68" s="390"/>
      <c r="M68" s="390"/>
      <c r="N68" s="390"/>
      <c r="O68" s="391"/>
      <c r="P68" s="318"/>
      <c r="Q68" s="318"/>
      <c r="R68" s="318"/>
      <c r="S68" s="318"/>
    </row>
    <row r="69" spans="2:19" ht="21" customHeight="1" x14ac:dyDescent="0.2">
      <c r="B69" s="294"/>
      <c r="C69" s="390"/>
      <c r="D69" s="390"/>
      <c r="E69" s="430" t="s">
        <v>3219</v>
      </c>
      <c r="F69" s="430"/>
      <c r="G69" s="430"/>
      <c r="H69" s="430"/>
      <c r="I69" s="335"/>
      <c r="J69" s="390"/>
      <c r="K69" s="390"/>
      <c r="L69" s="390"/>
      <c r="M69" s="390"/>
      <c r="N69" s="390"/>
      <c r="O69" s="391"/>
      <c r="P69" s="318"/>
      <c r="Q69" s="318"/>
      <c r="R69" s="318"/>
      <c r="S69" s="318"/>
    </row>
    <row r="70" spans="2:19" ht="22" customHeight="1" x14ac:dyDescent="0.2">
      <c r="B70" s="294"/>
      <c r="C70" s="404" t="s">
        <v>3240</v>
      </c>
      <c r="D70" s="404"/>
      <c r="E70" s="390" t="s">
        <v>3142</v>
      </c>
      <c r="F70" s="390"/>
      <c r="G70" s="390"/>
      <c r="H70" s="390"/>
      <c r="I70" s="335" t="s">
        <v>3143</v>
      </c>
      <c r="J70" s="390" t="s">
        <v>3215</v>
      </c>
      <c r="K70" s="390"/>
      <c r="L70" s="390"/>
      <c r="M70" s="390"/>
      <c r="N70" s="390"/>
      <c r="O70" s="391"/>
      <c r="P70" s="318"/>
      <c r="Q70" s="318"/>
      <c r="R70" s="318"/>
      <c r="S70" s="318"/>
    </row>
    <row r="71" spans="2:19" ht="10" customHeight="1" x14ac:dyDescent="0.25">
      <c r="B71" s="294"/>
      <c r="C71" s="392"/>
      <c r="D71" s="392"/>
      <c r="E71" s="392"/>
      <c r="F71" s="392"/>
      <c r="G71" s="392"/>
      <c r="H71" s="392"/>
      <c r="I71" s="392"/>
      <c r="J71" s="299"/>
      <c r="K71" s="299"/>
      <c r="L71" s="295"/>
      <c r="M71" s="295"/>
      <c r="N71" s="295"/>
      <c r="O71" s="298"/>
      <c r="P71" s="318"/>
      <c r="Q71" s="318"/>
      <c r="R71" s="318"/>
      <c r="S71" s="318"/>
    </row>
    <row r="72" spans="2:19" ht="20" thickBot="1" x14ac:dyDescent="0.25">
      <c r="B72" s="424" t="s">
        <v>3156</v>
      </c>
      <c r="C72" s="425"/>
      <c r="D72" s="425"/>
      <c r="E72" s="425"/>
      <c r="F72" s="425"/>
      <c r="G72" s="425"/>
      <c r="H72" s="425"/>
      <c r="I72" s="425"/>
      <c r="J72" s="425"/>
      <c r="K72" s="425"/>
      <c r="L72" s="425"/>
      <c r="M72" s="425"/>
      <c r="N72" s="425"/>
      <c r="O72" s="426"/>
      <c r="P72" s="318"/>
      <c r="Q72" s="318"/>
      <c r="R72" s="318"/>
      <c r="S72" s="318"/>
    </row>
    <row r="73" spans="2:19" ht="25" customHeight="1" thickTop="1" x14ac:dyDescent="0.25">
      <c r="B73" s="427" t="s">
        <v>57</v>
      </c>
      <c r="C73" s="427"/>
      <c r="D73" s="427"/>
      <c r="E73" s="427"/>
      <c r="F73" s="427"/>
      <c r="G73" s="427"/>
      <c r="H73" s="427"/>
      <c r="I73" s="428"/>
      <c r="J73" s="428"/>
      <c r="K73" s="428"/>
      <c r="L73" s="428"/>
      <c r="M73" s="428"/>
      <c r="N73" s="428"/>
      <c r="O73" s="428"/>
      <c r="P73" s="318"/>
      <c r="Q73" s="318"/>
      <c r="R73" s="318"/>
      <c r="S73" s="318"/>
    </row>
    <row r="74" spans="2:19" ht="21" customHeight="1" x14ac:dyDescent="0.2">
      <c r="B74" s="302">
        <v>1</v>
      </c>
      <c r="C74" s="302"/>
      <c r="D74" s="185" t="s">
        <v>62</v>
      </c>
      <c r="E74" s="429" t="s">
        <v>3174</v>
      </c>
      <c r="F74" s="429"/>
      <c r="G74" s="429"/>
      <c r="H74" s="429"/>
      <c r="I74" s="429"/>
      <c r="J74" s="429"/>
      <c r="K74" s="429"/>
      <c r="L74" s="429"/>
      <c r="M74" s="429"/>
      <c r="N74" s="429"/>
      <c r="O74" s="429"/>
      <c r="P74" s="318"/>
      <c r="Q74" s="318"/>
      <c r="R74" s="318"/>
      <c r="S74" s="318"/>
    </row>
    <row r="75" spans="2:19" ht="16" customHeight="1" x14ac:dyDescent="0.2">
      <c r="B75" s="300"/>
      <c r="C75" s="300"/>
      <c r="D75" s="301"/>
      <c r="E75" s="429"/>
      <c r="F75" s="429"/>
      <c r="G75" s="429"/>
      <c r="H75" s="429"/>
      <c r="I75" s="429"/>
      <c r="J75" s="429"/>
      <c r="K75" s="429"/>
      <c r="L75" s="429"/>
      <c r="M75" s="429"/>
      <c r="N75" s="429"/>
      <c r="O75" s="429"/>
      <c r="P75" s="318"/>
      <c r="Q75" s="318"/>
      <c r="R75" s="318"/>
      <c r="S75" s="318"/>
    </row>
    <row r="76" spans="2:19" x14ac:dyDescent="0.25">
      <c r="O76" s="12"/>
      <c r="P76" s="12"/>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O2084" s="12"/>
      <c r="P2084" s="12"/>
    </row>
    <row r="2085" spans="15:16" x14ac:dyDescent="0.25">
      <c r="O2085" s="12"/>
      <c r="P2085" s="12"/>
    </row>
    <row r="2086" spans="15:16" x14ac:dyDescent="0.25">
      <c r="O2086" s="12"/>
      <c r="P2086" s="12"/>
    </row>
    <row r="2087" spans="15:16" x14ac:dyDescent="0.25">
      <c r="O2087" s="12"/>
      <c r="P2087" s="12"/>
    </row>
    <row r="2088" spans="15:16" x14ac:dyDescent="0.25">
      <c r="O2088" s="12"/>
      <c r="P2088" s="12"/>
    </row>
    <row r="2089" spans="15:16" x14ac:dyDescent="0.25">
      <c r="O2089" s="12"/>
      <c r="P2089" s="12"/>
    </row>
    <row r="2090" spans="15:16" x14ac:dyDescent="0.25">
      <c r="O2090" s="12"/>
      <c r="P2090" s="12"/>
    </row>
    <row r="2091" spans="15:16" x14ac:dyDescent="0.25">
      <c r="O2091" s="12"/>
      <c r="P2091" s="12"/>
    </row>
    <row r="2092" spans="15:16" x14ac:dyDescent="0.25">
      <c r="O2092" s="12"/>
      <c r="P2092" s="12"/>
    </row>
    <row r="2093" spans="15:16" x14ac:dyDescent="0.25">
      <c r="O2093" s="12"/>
      <c r="P2093" s="12"/>
    </row>
    <row r="2094" spans="15:16" x14ac:dyDescent="0.25">
      <c r="O2094" s="12"/>
      <c r="P2094" s="12"/>
    </row>
    <row r="2095" spans="15:16" x14ac:dyDescent="0.25">
      <c r="O2095" s="12"/>
      <c r="P2095" s="12"/>
    </row>
    <row r="2096" spans="15:16" x14ac:dyDescent="0.25">
      <c r="O2096" s="12"/>
      <c r="P2096" s="12"/>
    </row>
    <row r="2097" spans="15:16" x14ac:dyDescent="0.25">
      <c r="O2097" s="12"/>
      <c r="P2097" s="12"/>
    </row>
    <row r="2098" spans="15:16" x14ac:dyDescent="0.25">
      <c r="O2098" s="12"/>
      <c r="P2098" s="12"/>
    </row>
    <row r="2099" spans="15:16" x14ac:dyDescent="0.25">
      <c r="O2099" s="12"/>
      <c r="P2099" s="12"/>
    </row>
    <row r="2100" spans="15:16" x14ac:dyDescent="0.25">
      <c r="O2100" s="12"/>
      <c r="P2100" s="12"/>
    </row>
    <row r="2101" spans="15:16" x14ac:dyDescent="0.25">
      <c r="O2101" s="12"/>
      <c r="P2101" s="12"/>
    </row>
    <row r="2102" spans="15:16" x14ac:dyDescent="0.25">
      <c r="O2102" s="12"/>
      <c r="P2102" s="12"/>
    </row>
    <row r="2103" spans="15:16" x14ac:dyDescent="0.25">
      <c r="O2103" s="12"/>
      <c r="P2103" s="12"/>
    </row>
    <row r="2104" spans="15:16" x14ac:dyDescent="0.25">
      <c r="O2104" s="12"/>
      <c r="P2104" s="12"/>
    </row>
    <row r="2105" spans="15:16" x14ac:dyDescent="0.25">
      <c r="O2105" s="12"/>
      <c r="P2105" s="12"/>
    </row>
    <row r="2106" spans="15:16" x14ac:dyDescent="0.25">
      <c r="O2106" s="12"/>
      <c r="P2106" s="12"/>
    </row>
    <row r="2107" spans="15:16" x14ac:dyDescent="0.25">
      <c r="O2107" s="12"/>
      <c r="P2107" s="12"/>
    </row>
    <row r="2108" spans="15:16" x14ac:dyDescent="0.25">
      <c r="O2108" s="12"/>
      <c r="P2108" s="12"/>
    </row>
    <row r="2109" spans="15:16" x14ac:dyDescent="0.25">
      <c r="O2109" s="12"/>
      <c r="P2109" s="12"/>
    </row>
    <row r="2110" spans="15:16" x14ac:dyDescent="0.25">
      <c r="O2110" s="12"/>
      <c r="P2110" s="12"/>
    </row>
    <row r="2111" spans="15:16" x14ac:dyDescent="0.25">
      <c r="O2111" s="12"/>
      <c r="P2111" s="12"/>
    </row>
    <row r="2112" spans="15:16" x14ac:dyDescent="0.25">
      <c r="O2112" s="12"/>
      <c r="P2112" s="12"/>
    </row>
    <row r="2113" spans="15:16" x14ac:dyDescent="0.25">
      <c r="O2113" s="12"/>
      <c r="P2113" s="12"/>
    </row>
    <row r="2114" spans="15:16" x14ac:dyDescent="0.25">
      <c r="O2114" s="12"/>
      <c r="P2114" s="12"/>
    </row>
    <row r="2115" spans="15:16" x14ac:dyDescent="0.25">
      <c r="O2115" s="12"/>
      <c r="P2115" s="12"/>
    </row>
    <row r="2116" spans="15:16" x14ac:dyDescent="0.25">
      <c r="O2116" s="12"/>
      <c r="P2116" s="12"/>
    </row>
    <row r="2117" spans="15:16" x14ac:dyDescent="0.25">
      <c r="O2117" s="12"/>
      <c r="P2117" s="12"/>
    </row>
    <row r="2118" spans="15:16" x14ac:dyDescent="0.25">
      <c r="O2118" s="12"/>
      <c r="P2118" s="12"/>
    </row>
    <row r="2119" spans="15:16" x14ac:dyDescent="0.25">
      <c r="O2119" s="12"/>
      <c r="P2119" s="12"/>
    </row>
    <row r="2120" spans="15:16" x14ac:dyDescent="0.25">
      <c r="O2120" s="12"/>
      <c r="P2120" s="12"/>
    </row>
    <row r="2121" spans="15:16" x14ac:dyDescent="0.25">
      <c r="O2121" s="12"/>
      <c r="P2121" s="12"/>
    </row>
    <row r="2122" spans="15:16" x14ac:dyDescent="0.25">
      <c r="O2122" s="12"/>
      <c r="P2122" s="12"/>
    </row>
    <row r="2123" spans="15:16" x14ac:dyDescent="0.25">
      <c r="O2123" s="12"/>
      <c r="P2123" s="12"/>
    </row>
    <row r="2124" spans="15:16" x14ac:dyDescent="0.25">
      <c r="O2124" s="12"/>
      <c r="P2124" s="12"/>
    </row>
    <row r="2125" spans="15:16" x14ac:dyDescent="0.25">
      <c r="O2125" s="12"/>
      <c r="P2125" s="12"/>
    </row>
    <row r="2126" spans="15:16" x14ac:dyDescent="0.25">
      <c r="O2126" s="12"/>
      <c r="P2126" s="12"/>
    </row>
    <row r="2127" spans="15:16" x14ac:dyDescent="0.25">
      <c r="O2127" s="12"/>
      <c r="P2127" s="12"/>
    </row>
    <row r="2128" spans="15:16" x14ac:dyDescent="0.25">
      <c r="O2128" s="12"/>
      <c r="P2128" s="12"/>
    </row>
    <row r="2129" spans="15:16" x14ac:dyDescent="0.25">
      <c r="O2129" s="12"/>
      <c r="P2129" s="12"/>
    </row>
    <row r="2130" spans="15:16" x14ac:dyDescent="0.25">
      <c r="O2130" s="12"/>
      <c r="P2130" s="12"/>
    </row>
    <row r="2131" spans="15:16" x14ac:dyDescent="0.25">
      <c r="O2131" s="12"/>
      <c r="P2131" s="12"/>
    </row>
    <row r="2132" spans="15:16" x14ac:dyDescent="0.25">
      <c r="O2132" s="12"/>
      <c r="P2132" s="12"/>
    </row>
    <row r="2133" spans="15:16" x14ac:dyDescent="0.25">
      <c r="O2133" s="12"/>
      <c r="P2133" s="12"/>
    </row>
    <row r="2134" spans="15:16" x14ac:dyDescent="0.25">
      <c r="O2134" s="12"/>
      <c r="P2134" s="12"/>
    </row>
    <row r="2135" spans="15:16" x14ac:dyDescent="0.25">
      <c r="O2135" s="12"/>
      <c r="P2135" s="12"/>
    </row>
    <row r="2136" spans="15:16" x14ac:dyDescent="0.25">
      <c r="P2136" s="12"/>
    </row>
  </sheetData>
  <sheetProtection algorithmName="SHA-512" hashValue="B9dDPTxTG0IdxOy6PSuFFUJ0rztnGkWRZ0655l6ZbXlyQZEILuMyP5v+5GXBkh8R5jIHNqdLovzjOC0I4No9wQ==" saltValue="9beeA4WzBlqSaJ/l2QSTZg==" spinCount="100000" sheet="1" formatColumns="0" formatRows="0" selectLockedCells="1"/>
  <mergeCells count="97">
    <mergeCell ref="T15:U16"/>
    <mergeCell ref="P10:S10"/>
    <mergeCell ref="B25:C25"/>
    <mergeCell ref="R11:S11"/>
    <mergeCell ref="P11:Q11"/>
    <mergeCell ref="B21:C21"/>
    <mergeCell ref="B10:O10"/>
    <mergeCell ref="B15:I15"/>
    <mergeCell ref="P30:S30"/>
    <mergeCell ref="T17:U17"/>
    <mergeCell ref="B27:J27"/>
    <mergeCell ref="L28:N28"/>
    <mergeCell ref="R17:S17"/>
    <mergeCell ref="B28:J28"/>
    <mergeCell ref="E26:I26"/>
    <mergeCell ref="B26:C26"/>
    <mergeCell ref="B24:C24"/>
    <mergeCell ref="E24:I24"/>
    <mergeCell ref="J1:N7"/>
    <mergeCell ref="E25:I25"/>
    <mergeCell ref="P17:Q17"/>
    <mergeCell ref="B18:C18"/>
    <mergeCell ref="L17:O17"/>
    <mergeCell ref="E17:J17"/>
    <mergeCell ref="B13:I13"/>
    <mergeCell ref="B14:I14"/>
    <mergeCell ref="B19:C19"/>
    <mergeCell ref="E19:I19"/>
    <mergeCell ref="E20:I20"/>
    <mergeCell ref="E23:I23"/>
    <mergeCell ref="B12:I12"/>
    <mergeCell ref="B16:J16"/>
    <mergeCell ref="B11:J11"/>
    <mergeCell ref="E21:I21"/>
    <mergeCell ref="B8:J8"/>
    <mergeCell ref="P8:S9"/>
    <mergeCell ref="B20:C20"/>
    <mergeCell ref="B23:C23"/>
    <mergeCell ref="E18:I18"/>
    <mergeCell ref="E22:I22"/>
    <mergeCell ref="B22:C22"/>
    <mergeCell ref="B9:I9"/>
    <mergeCell ref="E30:J30"/>
    <mergeCell ref="E31:I31"/>
    <mergeCell ref="J31:O31"/>
    <mergeCell ref="E32:I32"/>
    <mergeCell ref="J32:O32"/>
    <mergeCell ref="B33:C33"/>
    <mergeCell ref="E33:I33"/>
    <mergeCell ref="J33:O33"/>
    <mergeCell ref="B34:C34"/>
    <mergeCell ref="B31:C31"/>
    <mergeCell ref="J34:O34"/>
    <mergeCell ref="B72:O72"/>
    <mergeCell ref="B73:O73"/>
    <mergeCell ref="E74:O75"/>
    <mergeCell ref="E69:H69"/>
    <mergeCell ref="C66:D66"/>
    <mergeCell ref="J66:O67"/>
    <mergeCell ref="E66:H67"/>
    <mergeCell ref="C70:D70"/>
    <mergeCell ref="C65:D65"/>
    <mergeCell ref="C61:D61"/>
    <mergeCell ref="B54:O54"/>
    <mergeCell ref="C55:O55"/>
    <mergeCell ref="C56:O56"/>
    <mergeCell ref="B58:O58"/>
    <mergeCell ref="C59:O59"/>
    <mergeCell ref="P31:S38"/>
    <mergeCell ref="C68:D68"/>
    <mergeCell ref="E68:H68"/>
    <mergeCell ref="B36:C36"/>
    <mergeCell ref="E34:I34"/>
    <mergeCell ref="B32:C32"/>
    <mergeCell ref="C46:O46"/>
    <mergeCell ref="C47:O47"/>
    <mergeCell ref="D48:O49"/>
    <mergeCell ref="D50:O50"/>
    <mergeCell ref="B52:O52"/>
    <mergeCell ref="B53:O53"/>
    <mergeCell ref="B40:O40"/>
    <mergeCell ref="E60:H60"/>
    <mergeCell ref="C63:D63"/>
    <mergeCell ref="C64:D64"/>
    <mergeCell ref="D41:O42"/>
    <mergeCell ref="C43:O43"/>
    <mergeCell ref="B45:H45"/>
    <mergeCell ref="B35:C35"/>
    <mergeCell ref="E35:I35"/>
    <mergeCell ref="J35:O35"/>
    <mergeCell ref="E36:I36"/>
    <mergeCell ref="J36:O36"/>
    <mergeCell ref="E38:O38"/>
    <mergeCell ref="B39:O39"/>
    <mergeCell ref="B37:C37"/>
    <mergeCell ref="E37:I37"/>
    <mergeCell ref="J37:O37"/>
  </mergeCells>
  <phoneticPr fontId="6" type="noConversion"/>
  <conditionalFormatting sqref="U18:U20 U25:U26 U22">
    <cfRule type="cellIs" dxfId="140" priority="54" operator="equal">
      <formula>0</formula>
    </cfRule>
  </conditionalFormatting>
  <conditionalFormatting sqref="U21:U22">
    <cfRule type="cellIs" dxfId="139" priority="53" operator="equal">
      <formula>0</formula>
    </cfRule>
  </conditionalFormatting>
  <conditionalFormatting sqref="L21:M22">
    <cfRule type="cellIs" dxfId="138" priority="51" operator="lessThan">
      <formula>0</formula>
    </cfRule>
  </conditionalFormatting>
  <conditionalFormatting sqref="N18">
    <cfRule type="cellIs" dxfId="137" priority="49" operator="equal">
      <formula>0</formula>
    </cfRule>
  </conditionalFormatting>
  <conditionalFormatting sqref="O18">
    <cfRule type="expression" dxfId="136" priority="48">
      <formula>N18=0</formula>
    </cfRule>
  </conditionalFormatting>
  <conditionalFormatting sqref="N19:N20">
    <cfRule type="cellIs" dxfId="135" priority="47" operator="equal">
      <formula>0</formula>
    </cfRule>
  </conditionalFormatting>
  <conditionalFormatting sqref="O19">
    <cfRule type="expression" dxfId="134" priority="46">
      <formula>N19=0</formula>
    </cfRule>
  </conditionalFormatting>
  <conditionalFormatting sqref="O20">
    <cfRule type="expression" dxfId="133" priority="44">
      <formula>N20=0</formula>
    </cfRule>
  </conditionalFormatting>
  <conditionalFormatting sqref="N21:N22">
    <cfRule type="cellIs" dxfId="132" priority="43" operator="lessThan">
      <formula>0</formula>
    </cfRule>
  </conditionalFormatting>
  <conditionalFormatting sqref="O21">
    <cfRule type="expression" dxfId="131" priority="42">
      <formula>N21&lt;0</formula>
    </cfRule>
  </conditionalFormatting>
  <conditionalFormatting sqref="N23 N25">
    <cfRule type="cellIs" dxfId="130" priority="41" operator="equal">
      <formula>0</formula>
    </cfRule>
  </conditionalFormatting>
  <conditionalFormatting sqref="O23 O25">
    <cfRule type="expression" dxfId="129" priority="40">
      <formula>N23=0</formula>
    </cfRule>
  </conditionalFormatting>
  <conditionalFormatting sqref="N26">
    <cfRule type="cellIs" dxfId="128" priority="35" operator="equal">
      <formula>0</formula>
    </cfRule>
  </conditionalFormatting>
  <conditionalFormatting sqref="O26">
    <cfRule type="expression" dxfId="127" priority="34">
      <formula>N26=0</formula>
    </cfRule>
  </conditionalFormatting>
  <conditionalFormatting sqref="R18 R21">
    <cfRule type="expression" dxfId="126" priority="33">
      <formula>N18=0</formula>
    </cfRule>
  </conditionalFormatting>
  <conditionalFormatting sqref="S18 S21">
    <cfRule type="expression" dxfId="125" priority="32">
      <formula>N18=0</formula>
    </cfRule>
  </conditionalFormatting>
  <conditionalFormatting sqref="R19">
    <cfRule type="expression" dxfId="124" priority="31">
      <formula>N19=0</formula>
    </cfRule>
  </conditionalFormatting>
  <conditionalFormatting sqref="S19">
    <cfRule type="expression" dxfId="123" priority="30">
      <formula>N19=0</formula>
    </cfRule>
  </conditionalFormatting>
  <conditionalFormatting sqref="R20">
    <cfRule type="expression" dxfId="122" priority="29">
      <formula>N20=0</formula>
    </cfRule>
  </conditionalFormatting>
  <conditionalFormatting sqref="S20">
    <cfRule type="expression" dxfId="121" priority="28">
      <formula>N20=0</formula>
    </cfRule>
  </conditionalFormatting>
  <conditionalFormatting sqref="R23">
    <cfRule type="expression" dxfId="120" priority="25">
      <formula>N23=0</formula>
    </cfRule>
  </conditionalFormatting>
  <conditionalFormatting sqref="S23">
    <cfRule type="expression" dxfId="119" priority="24">
      <formula>N23=0</formula>
    </cfRule>
  </conditionalFormatting>
  <conditionalFormatting sqref="R25">
    <cfRule type="expression" dxfId="118" priority="21">
      <formula>N25=0</formula>
    </cfRule>
  </conditionalFormatting>
  <conditionalFormatting sqref="S25">
    <cfRule type="expression" dxfId="117" priority="20">
      <formula>N25=0</formula>
    </cfRule>
  </conditionalFormatting>
  <conditionalFormatting sqref="R22">
    <cfRule type="expression" dxfId="116" priority="19">
      <formula>N22=0</formula>
    </cfRule>
  </conditionalFormatting>
  <conditionalFormatting sqref="S22">
    <cfRule type="expression" dxfId="115" priority="18">
      <formula>N22=0</formula>
    </cfRule>
  </conditionalFormatting>
  <conditionalFormatting sqref="R26">
    <cfRule type="expression" dxfId="114" priority="17">
      <formula>N26=0</formula>
    </cfRule>
  </conditionalFormatting>
  <conditionalFormatting sqref="S26">
    <cfRule type="expression" dxfId="113" priority="16">
      <formula>N26=0</formula>
    </cfRule>
  </conditionalFormatting>
  <conditionalFormatting sqref="N22">
    <cfRule type="cellIs" dxfId="112" priority="15" operator="equal">
      <formula>0</formula>
    </cfRule>
  </conditionalFormatting>
  <conditionalFormatting sqref="N15">
    <cfRule type="cellIs" dxfId="111" priority="14" operator="equal">
      <formula>0</formula>
    </cfRule>
  </conditionalFormatting>
  <conditionalFormatting sqref="O22">
    <cfRule type="expression" dxfId="110" priority="13">
      <formula>N22=0</formula>
    </cfRule>
  </conditionalFormatting>
  <conditionalFormatting sqref="O15">
    <cfRule type="expression" dxfId="109" priority="12">
      <formula>N15=0</formula>
    </cfRule>
  </conditionalFormatting>
  <conditionalFormatting sqref="U23">
    <cfRule type="cellIs" dxfId="108" priority="11" operator="equal">
      <formula>0</formula>
    </cfRule>
  </conditionalFormatting>
  <conditionalFormatting sqref="N24">
    <cfRule type="cellIs" dxfId="107" priority="5" operator="equal">
      <formula>0</formula>
    </cfRule>
  </conditionalFormatting>
  <conditionalFormatting sqref="O24">
    <cfRule type="expression" dxfId="106" priority="4">
      <formula>N24=0</formula>
    </cfRule>
  </conditionalFormatting>
  <conditionalFormatting sqref="R24">
    <cfRule type="expression" dxfId="105" priority="3">
      <formula>N24=0</formula>
    </cfRule>
  </conditionalFormatting>
  <conditionalFormatting sqref="S24">
    <cfRule type="expression" dxfId="104" priority="2">
      <formula>N24=0</formula>
    </cfRule>
  </conditionalFormatting>
  <conditionalFormatting sqref="U24">
    <cfRule type="cellIs" dxfId="103" priority="1" operator="equal">
      <formula>0</formula>
    </cfRule>
  </conditionalFormatting>
  <dataValidations count="5">
    <dataValidation errorStyle="warning" allowBlank="1" showInputMessage="1" showErrorMessage="1" sqref="L12:M13 M22:M26" xr:uid="{00000000-0002-0000-0000-000000000000}"/>
    <dataValidation type="list" allowBlank="1" showInputMessage="1" showErrorMessage="1" sqref="B31 B18:B22 C19:C22 B32:C37 B22:C26" xr:uid="{00000000-0002-0000-0000-000002000000}">
      <formula1>Nummern</formula1>
    </dataValidation>
    <dataValidation type="list" allowBlank="1" showDropDown="1" showInputMessage="1" showErrorMessage="1" sqref="E31:E38 E18:E26" xr:uid="{00000000-0002-0000-0000-000003000000}">
      <formula1>Namen</formula1>
    </dataValidation>
    <dataValidation allowBlank="1" sqref="B13:I13" xr:uid="{00000000-0002-0000-0000-000004000000}"/>
    <dataValidation allowBlank="1" showInputMessage="1" sqref="L31:O31 J31:K37" xr:uid="{EC45A963-CA80-EB47-9CEB-DA52A07B6743}"/>
  </dataValidations>
  <hyperlinks>
    <hyperlink ref="B13:I13" location="'AGAGEL® Emulsion'!A1" display="AGAGEL® 600 Emulsion" xr:uid="{00000000-0004-0000-0000-000003000000}"/>
    <hyperlink ref="D38" r:id="rId1" xr:uid="{BE87B273-F31F-8C48-B1F5-B8DE877F0AC2}"/>
    <hyperlink ref="C41" location="'AGAGEL® Emulsion'!A1" display="📌" xr:uid="{B7B1F203-7DE4-CA45-91F8-80BD5AEA82E3}"/>
    <hyperlink ref="D74" r:id="rId2" xr:uid="{02B471A8-E82C-9A48-9408-4AD731E62C14}"/>
    <hyperlink ref="C48" location="'Process-Flow-Frankfurter'!A1" display="📌" xr:uid="{9D162CA5-C592-2541-B534-C2E53884D44F}"/>
    <hyperlink ref="D50:I50" r:id="rId3" display="Bowl Chopper Process-Flow Video on youtube" xr:uid="{34BB9FFC-D6B0-7941-9A9F-1B7396565445}"/>
    <hyperlink ref="D50:O50" r:id="rId4" display="Bowl Chopper Process-Flow Video for Frankfurter on youtube." xr:uid="{DD2B195F-5941-0544-A11B-D69294D09512}"/>
    <hyperlink ref="B9" r:id="rId5" xr:uid="{D282A642-ECAF-744A-AB2B-8FE517FBBF74}"/>
  </hyperlinks>
  <printOptions horizontalCentered="1"/>
  <pageMargins left="0.43307086614173229" right="0.23622047244094491" top="0.74803149606299213" bottom="0.74803149606299213" header="0.31496062992125984" footer="0.31496062992125984"/>
  <pageSetup paperSize="9" scale="70" fitToHeight="2" orientation="portrait" cellComments="asDisplayed" r:id="rId6"/>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8" min="1" max="14" man="1"/>
  </rowBreaks>
  <drawing r:id="rId7"/>
  <picture r:id="rId8"/>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J18:K22 J22:J23 J25:J26</xm:sqref>
        </x14:dataValidation>
        <x14:dataValidation type="list" allowBlank="1" xr:uid="{00000000-0002-0000-0000-000006000000}">
          <x14:formula1>
            <xm:f>Functions!$R$3:$R$23</xm:f>
          </x14:formula1>
          <xm:sqref>K12 J12:J13</xm:sqref>
        </x14:dataValidation>
        <x14:dataValidation type="list" allowBlank="1" showInputMessage="1" showErrorMessage="1" xr:uid="{4CCC1730-6152-AE4C-BA5D-02DB565456D0}">
          <x14:formula1>
            <xm:f>Functions!$Z$17:$Z$20</xm:f>
          </x14:formula1>
          <xm:sqref>L22</xm:sqref>
        </x14:dataValidation>
        <x14:dataValidation type="list" allowBlank="1" showInputMessage="1" showErrorMessage="1" xr:uid="{7FAAA8EB-976F-F04B-BFCF-6811040138C1}">
          <x14:formula1>
            <xm:f>Functions!$V$11:$V$12</xm:f>
          </x14:formula1>
          <xm:sqref>L23:L26</xm:sqref>
        </x14:dataValidation>
        <x14:dataValidation type="list" allowBlank="1" xr:uid="{00000000-0002-0000-0000-000007000000}">
          <x14:formula1>
            <xm:f>Functions!$Q$3:$Q$53</xm:f>
          </x14:formula1>
          <xm:sqref>B12 B13:I13</xm:sqref>
        </x14:dataValidation>
        <x14:dataValidation type="list" allowBlank="1" xr:uid="{00000000-0002-0000-0000-000005000000}">
          <x14:formula1>
            <xm:f>Functions!$S$3:$S$7</xm:f>
          </x14:formula1>
          <xm:sqref>B14:I15</xm:sqref>
        </x14:dataValidation>
        <x14:dataValidation type="list" allowBlank="1" xr:uid="{00000000-0002-0000-0000-000008000000}">
          <x14:formula1>
            <xm:f>Functions!$U$3:$U$16</xm:f>
          </x14:formula1>
          <xm:sqref>J14:K15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B9" sqref="B9:D9"/>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73"/>
      <c r="F1" s="273"/>
      <c r="G1" s="273"/>
      <c r="H1" s="35"/>
    </row>
    <row r="2" spans="2:18" ht="24" x14ac:dyDescent="0.25">
      <c r="B2"/>
      <c r="C2" s="10"/>
      <c r="D2"/>
      <c r="E2" s="273"/>
      <c r="F2" s="273"/>
      <c r="G2" s="273"/>
      <c r="H2" s="35"/>
    </row>
    <row r="3" spans="2:18" ht="24" x14ac:dyDescent="0.25">
      <c r="B3"/>
      <c r="C3" s="10"/>
      <c r="D3"/>
      <c r="E3" s="273"/>
      <c r="F3" s="273"/>
      <c r="G3" s="273"/>
      <c r="H3" s="35"/>
    </row>
    <row r="4" spans="2:18" ht="24" x14ac:dyDescent="0.25">
      <c r="B4"/>
      <c r="C4" s="10"/>
      <c r="D4"/>
      <c r="E4" s="273"/>
      <c r="F4" s="273"/>
      <c r="G4" s="273"/>
      <c r="H4" s="35"/>
    </row>
    <row r="5" spans="2:18" ht="24" x14ac:dyDescent="0.25">
      <c r="B5"/>
      <c r="C5" s="10"/>
      <c r="D5"/>
      <c r="E5" s="273"/>
      <c r="F5" s="273"/>
      <c r="G5" s="273"/>
      <c r="H5" s="35"/>
    </row>
    <row r="6" spans="2:18" ht="45" x14ac:dyDescent="0.6">
      <c r="B6" s="439" t="s">
        <v>3227</v>
      </c>
      <c r="C6" s="439"/>
      <c r="D6" s="439"/>
      <c r="E6" s="439"/>
      <c r="F6" s="439"/>
      <c r="G6" s="439"/>
      <c r="H6" s="439"/>
      <c r="I6" s="440" t="s">
        <v>3162</v>
      </c>
      <c r="J6" s="440"/>
      <c r="K6" s="440"/>
      <c r="L6" s="440"/>
      <c r="M6" s="440"/>
    </row>
    <row r="7" spans="2:18" ht="25" customHeight="1" thickBot="1" x14ac:dyDescent="0.3">
      <c r="B7" s="496" t="s">
        <v>1482</v>
      </c>
      <c r="C7" s="496"/>
      <c r="D7" s="496"/>
      <c r="E7" s="496"/>
      <c r="F7" s="496"/>
      <c r="G7" s="496"/>
      <c r="H7" s="496"/>
      <c r="I7" s="460" t="s">
        <v>3184</v>
      </c>
      <c r="J7" s="461"/>
      <c r="K7" s="461"/>
      <c r="L7" s="461"/>
      <c r="M7" s="461"/>
    </row>
    <row r="8" spans="2:18" ht="24" customHeight="1" x14ac:dyDescent="0.25">
      <c r="B8" s="452" t="s">
        <v>1470</v>
      </c>
      <c r="C8" s="452"/>
      <c r="D8" s="452"/>
      <c r="E8" s="452"/>
      <c r="F8" s="452"/>
      <c r="G8" s="177">
        <f>IF(Emulsion&lt;&gt;"",Emulsion,#REF!)</f>
        <v>50</v>
      </c>
      <c r="H8" s="36" t="s">
        <v>0</v>
      </c>
      <c r="I8" s="462" t="s">
        <v>3198</v>
      </c>
      <c r="J8" s="462"/>
      <c r="K8" s="462"/>
      <c r="L8" s="462" t="s">
        <v>3066</v>
      </c>
      <c r="M8" s="462"/>
    </row>
    <row r="9" spans="2:18" x14ac:dyDescent="0.25">
      <c r="B9" s="497" t="s">
        <v>115</v>
      </c>
      <c r="C9" s="498"/>
      <c r="D9" s="499"/>
      <c r="E9" s="42" t="s">
        <v>3072</v>
      </c>
      <c r="F9" s="270">
        <f>IF(G9&lt;&gt;0,G9/$G$8,0)</f>
        <v>0.48780487804878048</v>
      </c>
      <c r="G9" s="38">
        <f>IF(B9="Chicken Skin",G13*20,G13*13)</f>
        <v>24.390243902439025</v>
      </c>
      <c r="H9" s="39" t="s">
        <v>0</v>
      </c>
      <c r="I9" s="471">
        <f>IF(FatReplacement="Vegetable Oil",0.9,IF(FatReplacement="Chicken Skin",1,""))</f>
        <v>1</v>
      </c>
      <c r="J9" s="471"/>
      <c r="K9" s="33" t="str">
        <f>IF(I9&lt;&gt;"","EUR","")</f>
        <v>EUR</v>
      </c>
      <c r="L9" s="27">
        <f>IF(I9&lt;&gt;"",ROUND(I9*G9,2),"")</f>
        <v>24.39</v>
      </c>
      <c r="M9" s="28" t="str">
        <f>IF(L9&lt;&gt;"","EUR","")</f>
        <v>EUR</v>
      </c>
    </row>
    <row r="10" spans="2:18" x14ac:dyDescent="0.25">
      <c r="B10" s="401" t="s">
        <v>1477</v>
      </c>
      <c r="C10" s="401"/>
      <c r="D10" s="401"/>
      <c r="E10" s="37"/>
      <c r="F10" s="270">
        <f>IF(G10&lt;&gt;0,G10/$G$8,0)</f>
        <v>0.48780487804878048</v>
      </c>
      <c r="G10" s="38">
        <f>G9</f>
        <v>24.390243902439025</v>
      </c>
      <c r="H10" s="171" t="s">
        <v>0</v>
      </c>
      <c r="I10" s="471">
        <v>0.01</v>
      </c>
      <c r="J10" s="471"/>
      <c r="K10" s="33" t="str">
        <f>IF(I10&lt;&gt;"","EUR","")</f>
        <v>EUR</v>
      </c>
      <c r="L10" s="27">
        <f>IF(I10&lt;&gt;"",ROUND(I10*G10,2),"")</f>
        <v>0.24</v>
      </c>
      <c r="M10" s="28" t="str">
        <f>IF(L10&lt;&gt;"","EUR","")</f>
        <v>EUR</v>
      </c>
    </row>
    <row r="11" spans="2:18" s="7" customFormat="1" ht="25" customHeight="1" x14ac:dyDescent="0.2">
      <c r="B11" s="472" t="s">
        <v>1489</v>
      </c>
      <c r="C11" s="472"/>
      <c r="D11" s="472"/>
      <c r="E11" s="472"/>
      <c r="F11" s="195"/>
      <c r="G11" s="196">
        <f>SUM(G9:G10)</f>
        <v>48.780487804878049</v>
      </c>
      <c r="H11" s="197" t="s">
        <v>0</v>
      </c>
      <c r="I11" s="504" t="str">
        <f>IF(L11&lt;&gt;0,"ø "&amp;ROUND(L11/SUM(G9:G10),3),0)</f>
        <v>ø 0,505</v>
      </c>
      <c r="J11" s="504"/>
      <c r="K11" s="162" t="s">
        <v>3170</v>
      </c>
      <c r="L11" s="163">
        <f>SUM(L9:L10)</f>
        <v>24.63</v>
      </c>
      <c r="M11" s="162" t="str">
        <f>M13</f>
        <v>EUR</v>
      </c>
    </row>
    <row r="12" spans="2:18" ht="25" customHeight="1" x14ac:dyDescent="0.25">
      <c r="B12" s="198" t="s">
        <v>35</v>
      </c>
      <c r="C12" s="199" t="s">
        <v>45</v>
      </c>
      <c r="D12" s="447" t="s">
        <v>3171</v>
      </c>
      <c r="E12" s="447"/>
      <c r="F12" s="495" t="s">
        <v>93</v>
      </c>
      <c r="G12" s="495"/>
      <c r="H12" s="495"/>
      <c r="I12" s="445" t="s">
        <v>3197</v>
      </c>
      <c r="J12" s="445"/>
      <c r="K12" s="445"/>
      <c r="L12" s="507" t="s">
        <v>3066</v>
      </c>
      <c r="M12" s="507"/>
    </row>
    <row r="13" spans="2:18" ht="30" customHeight="1" thickBot="1" x14ac:dyDescent="0.3">
      <c r="B13" s="186">
        <v>11026</v>
      </c>
      <c r="C13" s="178" t="str">
        <f>IF(ISNA(VLOOKUP(B13,AllData,2,0)),"",HYPERLINK(VLOOKUP(B13,AllData,7,0),"📌"))</f>
        <v>📌</v>
      </c>
      <c r="D13" s="171" t="str">
        <f>IF(ISNA(VLOOKUP(B13,AllData,2,0)),"",VLOOKUP(B13,AllData,2,0))</f>
        <v>AGAGEL® 600</v>
      </c>
      <c r="E13" s="187"/>
      <c r="F13" s="188">
        <v>1.5E-3</v>
      </c>
      <c r="G13" s="38">
        <f>IF(B9="Chicken Skin",G8/41,G8/27)</f>
        <v>1.2195121951219512</v>
      </c>
      <c r="H13" s="179" t="str">
        <f t="shared" ref="H13" si="0">IF(G13&lt;&gt;"","kg","")</f>
        <v>kg</v>
      </c>
      <c r="I13" s="465">
        <v>9.4</v>
      </c>
      <c r="J13" s="465"/>
      <c r="K13" s="33" t="str">
        <f>IF(I13&lt;&gt;"","EUR","")</f>
        <v>EUR</v>
      </c>
      <c r="L13" s="27">
        <f>IF(I13&lt;&gt;"",ROUND(I13*G13,2),"")</f>
        <v>11.46</v>
      </c>
      <c r="M13" s="28" t="str">
        <f>IF(L13&lt;&gt;"","EUR","")</f>
        <v>EUR</v>
      </c>
    </row>
    <row r="14" spans="2:18" ht="35" customHeight="1" thickBot="1" x14ac:dyDescent="0.3">
      <c r="B14" s="457" t="s">
        <v>3074</v>
      </c>
      <c r="C14" s="457"/>
      <c r="D14" s="457"/>
      <c r="E14" s="457"/>
      <c r="F14" s="456">
        <f>ROUND(SUM(G9:G10,G13),2)</f>
        <v>50</v>
      </c>
      <c r="G14" s="456"/>
      <c r="H14" s="180" t="s">
        <v>0</v>
      </c>
      <c r="I14" s="466">
        <f>IF(L14&lt;&gt;0,L14/G8,"0,00")</f>
        <v>0.72180000000000011</v>
      </c>
      <c r="J14" s="467"/>
      <c r="K14" s="307" t="str">
        <f>"€ / kg"</f>
        <v>€ / kg</v>
      </c>
      <c r="L14" s="308">
        <f>SUM(L11,L13)</f>
        <v>36.090000000000003</v>
      </c>
      <c r="M14" s="309" t="str">
        <f>IF(L14&lt;&gt;"","EUR","")</f>
        <v>EUR</v>
      </c>
    </row>
    <row r="15" spans="2:18" customFormat="1" ht="10" customHeight="1" x14ac:dyDescent="0.2">
      <c r="B15" s="181"/>
      <c r="C15" s="181"/>
      <c r="D15" s="181"/>
      <c r="E15" s="181"/>
      <c r="F15" s="181"/>
      <c r="G15" s="181"/>
      <c r="H15" s="181"/>
      <c r="I15" s="200"/>
      <c r="J15" s="200"/>
      <c r="K15" s="201"/>
      <c r="L15" s="27"/>
      <c r="M15" s="28"/>
      <c r="N15" s="202"/>
      <c r="O15" s="202"/>
      <c r="P15" s="202"/>
      <c r="Q15" s="202"/>
    </row>
    <row r="16" spans="2:18" s="30" customFormat="1" ht="26" customHeight="1" x14ac:dyDescent="0.25">
      <c r="B16" s="260" t="s">
        <v>35</v>
      </c>
      <c r="C16" s="206" t="s">
        <v>45</v>
      </c>
      <c r="D16" s="468" t="s">
        <v>3137</v>
      </c>
      <c r="E16" s="468"/>
      <c r="F16" s="311"/>
      <c r="G16" s="311"/>
      <c r="H16" s="311"/>
      <c r="I16" s="454" t="s">
        <v>3196</v>
      </c>
      <c r="J16" s="454"/>
      <c r="K16" s="454"/>
      <c r="L16" s="454"/>
      <c r="M16" s="454"/>
      <c r="N16" s="1"/>
      <c r="O16" s="1"/>
      <c r="P16" s="1"/>
      <c r="Q16" s="1"/>
      <c r="R16" s="1"/>
    </row>
    <row r="17" spans="2:17" customFormat="1" ht="21" customHeight="1" x14ac:dyDescent="0.25">
      <c r="B17" s="203">
        <v>89021</v>
      </c>
      <c r="C17" s="182" t="str">
        <f>IF(ISNA(VLOOKUP(B17,AllData,2,0)),"",HYPERLINK(VLOOKUP(B17,AllData,7,0),"📌"))</f>
        <v>📌</v>
      </c>
      <c r="D17" s="204" t="str">
        <f>IF(ISNA(VLOOKUP(B17,AllData,2,0)),"",VLOOKUP(B17,AllData,2,0))</f>
        <v>Charging Trolley 200 l</v>
      </c>
      <c r="E17" s="204"/>
      <c r="F17" s="204"/>
      <c r="H17" s="204"/>
      <c r="I17" s="503" t="s">
        <v>3176</v>
      </c>
      <c r="J17" s="503"/>
      <c r="K17" s="503"/>
      <c r="L17" s="503"/>
      <c r="M17" s="503"/>
      <c r="N17" s="1"/>
      <c r="O17" s="1"/>
      <c r="P17" s="1"/>
      <c r="Q17" s="1"/>
    </row>
    <row r="18" spans="2:17" customFormat="1" x14ac:dyDescent="0.25">
      <c r="B18" s="203">
        <v>81020</v>
      </c>
      <c r="C18" s="182" t="str">
        <f>IF(ISNA(VLOOKUP(B18,AllData,2,0)),"",HYPERLINK(VLOOKUP(B18,AllData,7,0),"📌"))</f>
        <v>📌</v>
      </c>
      <c r="D18" s="204" t="str">
        <f>IF(ISNA(VLOOKUP(B18,AllData,2,0)),"",VLOOKUP(B18,AllData,2,0))</f>
        <v>Meatbox E2</v>
      </c>
      <c r="E18" s="204"/>
      <c r="F18" s="204"/>
      <c r="H18" s="204"/>
      <c r="I18" s="503"/>
      <c r="J18" s="503"/>
      <c r="K18" s="503"/>
      <c r="L18" s="503"/>
      <c r="M18" s="503"/>
      <c r="N18" s="1"/>
      <c r="O18" s="1"/>
      <c r="P18" s="1"/>
      <c r="Q18" s="1"/>
    </row>
    <row r="19" spans="2:17" customFormat="1" x14ac:dyDescent="0.25">
      <c r="B19" s="207"/>
      <c r="C19" s="208" t="s">
        <v>62</v>
      </c>
      <c r="D19" s="470" t="s">
        <v>3070</v>
      </c>
      <c r="E19" s="470"/>
      <c r="F19" s="470"/>
      <c r="G19" s="470"/>
      <c r="H19" s="470"/>
      <c r="I19" s="503"/>
      <c r="J19" s="503"/>
      <c r="K19" s="503"/>
      <c r="L19" s="503"/>
      <c r="M19" s="503"/>
      <c r="N19" s="1"/>
      <c r="O19" s="1"/>
      <c r="P19" s="1"/>
      <c r="Q19" s="1"/>
    </row>
    <row r="20" spans="2:17" customFormat="1" ht="10" customHeight="1" thickBot="1" x14ac:dyDescent="0.3">
      <c r="B20" s="508"/>
      <c r="C20" s="508"/>
      <c r="D20" s="508"/>
      <c r="E20" s="508"/>
      <c r="F20" s="508"/>
      <c r="G20" s="508"/>
      <c r="H20" s="508"/>
      <c r="I20" s="503"/>
      <c r="J20" s="503"/>
      <c r="K20" s="503"/>
      <c r="L20" s="503"/>
      <c r="M20" s="503"/>
    </row>
    <row r="21" spans="2:17" customFormat="1" ht="25" thickTop="1" x14ac:dyDescent="0.2">
      <c r="B21" s="415" t="str">
        <f>IF(FatReplacement="Vegetable Oil","1. Preparation",IF(FatReplacement="Chicken Skin","1. Mincing",""))</f>
        <v>1. Mincing</v>
      </c>
      <c r="C21" s="416"/>
      <c r="D21" s="416"/>
      <c r="E21" s="416"/>
      <c r="F21" s="416"/>
      <c r="G21" s="416"/>
      <c r="H21" s="417"/>
      <c r="I21" s="503"/>
      <c r="J21" s="503"/>
      <c r="K21" s="503"/>
      <c r="L21" s="503"/>
      <c r="M21" s="503"/>
    </row>
    <row r="22" spans="2:17" customFormat="1" ht="25" customHeight="1" thickBot="1" x14ac:dyDescent="0.25">
      <c r="B22" s="291" t="str">
        <f>IF(FatReplacement="Chicken Skin",Functions!AD3,Functions!AG3)</f>
        <v>-</v>
      </c>
      <c r="C22" s="396" t="str">
        <f>IF(FatReplacement="Chicken Skin",Functions!AE3,IF(FatReplacement="Vegetable Oil",Functions!AH3,""))</f>
        <v>Mince the Chicken Skin though a 3mm plate and place into Bowl Cutter.</v>
      </c>
      <c r="D22" s="396"/>
      <c r="E22" s="396"/>
      <c r="F22" s="396"/>
      <c r="G22" s="396"/>
      <c r="H22" s="397"/>
      <c r="I22" s="503"/>
      <c r="J22" s="503"/>
      <c r="K22" s="503"/>
      <c r="L22" s="503"/>
      <c r="M22" s="503"/>
    </row>
    <row r="23" spans="2:17" customFormat="1" ht="10" customHeight="1" thickTop="1" thickBot="1" x14ac:dyDescent="0.25">
      <c r="B23" s="303"/>
      <c r="C23" s="304"/>
      <c r="D23" s="304"/>
      <c r="E23" s="304"/>
      <c r="F23" s="304"/>
      <c r="G23" s="304"/>
      <c r="H23" s="304"/>
      <c r="I23" s="503"/>
      <c r="J23" s="503"/>
      <c r="K23" s="503"/>
      <c r="L23" s="503"/>
      <c r="M23" s="503"/>
    </row>
    <row r="24" spans="2:17" customFormat="1" ht="25" thickTop="1" x14ac:dyDescent="0.2">
      <c r="B24" s="398" t="s">
        <v>3157</v>
      </c>
      <c r="C24" s="399"/>
      <c r="D24" s="399"/>
      <c r="E24" s="399"/>
      <c r="F24" s="399"/>
      <c r="G24" s="399"/>
      <c r="H24" s="469"/>
      <c r="I24" s="503"/>
      <c r="J24" s="503"/>
      <c r="K24" s="503"/>
      <c r="L24" s="503"/>
      <c r="M24" s="503"/>
    </row>
    <row r="25" spans="2:17" customFormat="1" ht="19" x14ac:dyDescent="0.2">
      <c r="B25" s="283" t="str">
        <f>IF(FatReplacement="Chicken Skin",Functions!AD4,Functions!AG4)</f>
        <v>-</v>
      </c>
      <c r="C25" s="407" t="str">
        <f>IF(FatReplacement="Chicken Skin",Functions!AE4,IF(FatReplacement="Vegetable Oil",Functions!AH4,""))</f>
        <v>Run the Bowl Chopper for approx. 10 min at 2500-3000 RPM.</v>
      </c>
      <c r="D25" s="407"/>
      <c r="E25" s="407"/>
      <c r="F25" s="407"/>
      <c r="G25" s="407"/>
      <c r="H25" s="408"/>
      <c r="I25" s="503"/>
      <c r="J25" s="503"/>
      <c r="K25" s="503"/>
      <c r="L25" s="503"/>
      <c r="M25" s="503"/>
    </row>
    <row r="26" spans="2:17" customFormat="1" ht="19" x14ac:dyDescent="0.2">
      <c r="B26" s="283" t="str">
        <f>IF(FatReplacement="Chicken Skin",Functions!AD5,Functions!AG5)</f>
        <v>-</v>
      </c>
      <c r="C26" s="407" t="str">
        <f>IF(FatReplacement="Chicken Skin",Functions!AE5,IF(FatReplacement="Vegetable Oil",Functions!AH5,""))</f>
        <v>Add the Flaked Ice and run for another 10-15 turns at 3000 RPM.</v>
      </c>
      <c r="D26" s="407"/>
      <c r="E26" s="407"/>
      <c r="F26" s="407"/>
      <c r="G26" s="407"/>
      <c r="H26" s="408"/>
      <c r="I26" s="205"/>
      <c r="J26" s="205"/>
      <c r="K26" s="205"/>
      <c r="L26" s="205"/>
      <c r="M26" s="205"/>
    </row>
    <row r="27" spans="2:17" customFormat="1" ht="19" customHeight="1" x14ac:dyDescent="0.25">
      <c r="B27" s="283" t="str">
        <f>IF(FatReplacement="Chicken Skin",Functions!AD6,Functions!AG6)</f>
        <v>-</v>
      </c>
      <c r="C27" s="407" t="str">
        <f>IF(FatReplacement="Chicken Skin",Functions!AE6,IF(FatReplacement="Vegetable Oil",Functions!AH6,""))</f>
        <v>Add the AGAGEL® 600 slowly whilst chopping.</v>
      </c>
      <c r="D27" s="407"/>
      <c r="E27" s="407"/>
      <c r="F27" s="407"/>
      <c r="G27" s="407"/>
      <c r="H27" s="408"/>
      <c r="I27" s="1"/>
      <c r="J27" s="1"/>
      <c r="K27" s="1"/>
      <c r="L27" s="1"/>
      <c r="M27" s="1"/>
    </row>
    <row r="28" spans="2:17" customFormat="1" ht="29" customHeight="1" thickBot="1" x14ac:dyDescent="0.3">
      <c r="B28" s="305" t="str">
        <f>IF(FatReplacement="Chicken Skin",Functions!AD7,Functions!AG7)</f>
        <v>-</v>
      </c>
      <c r="C28" s="505" t="str">
        <f>IF(FatReplacement="Chicken Skin",Functions!AE7,IF(FatReplacement="Vegetable Oil",Functions!AH7,""))</f>
        <v>Keep chopping until reaching 10 °C and the gel is formed.</v>
      </c>
      <c r="D28" s="505"/>
      <c r="E28" s="505"/>
      <c r="F28" s="505"/>
      <c r="G28" s="505"/>
      <c r="H28" s="506"/>
      <c r="I28" s="1"/>
      <c r="J28" s="1"/>
      <c r="K28" s="1"/>
      <c r="L28" s="1"/>
      <c r="M28" s="1"/>
    </row>
    <row r="29" spans="2:17" ht="10" customHeight="1" thickTop="1" thickBot="1" x14ac:dyDescent="0.3">
      <c r="B29" s="302"/>
      <c r="C29" s="306"/>
      <c r="D29" s="306"/>
      <c r="E29" s="306"/>
      <c r="F29" s="306"/>
      <c r="G29" s="306"/>
      <c r="H29" s="306"/>
    </row>
    <row r="30" spans="2:17" customFormat="1" ht="25" thickTop="1" x14ac:dyDescent="0.2">
      <c r="B30" s="415" t="s">
        <v>3159</v>
      </c>
      <c r="C30" s="416"/>
      <c r="D30" s="416"/>
      <c r="E30" s="416"/>
      <c r="F30" s="416"/>
      <c r="G30" s="416"/>
      <c r="H30" s="417"/>
      <c r="I30" s="205"/>
      <c r="J30" s="205"/>
      <c r="K30" s="205"/>
      <c r="L30" s="205"/>
      <c r="M30" s="205"/>
    </row>
    <row r="31" spans="2:17" ht="19" customHeight="1" x14ac:dyDescent="0.25">
      <c r="B31" s="290" t="str">
        <f>IF(FatReplacement="Chicken Skin",Functions!AD8,Functions!AG8)</f>
        <v>-</v>
      </c>
      <c r="C31" s="394" t="str">
        <f>IF(FatReplacement="Chicken Skin",Functions!AE8,IF(FatReplacement="Vegetable Oil",Functions!AH8,""))</f>
        <v>Remove the Gel from the Bowl Chopper into trays or fi Sundries' E2 Meat Boxes.</v>
      </c>
      <c r="D31" s="394"/>
      <c r="E31" s="394"/>
      <c r="F31" s="394"/>
      <c r="G31" s="394"/>
      <c r="H31" s="395"/>
    </row>
    <row r="32" spans="2:17" ht="19" customHeight="1" x14ac:dyDescent="0.25">
      <c r="B32" s="290" t="str">
        <f>IF(FatReplacement="Chicken Skin",Functions!AD9,Functions!AG9)</f>
        <v>-</v>
      </c>
      <c r="C32" s="394" t="str">
        <f>IF(FatReplacement="Chicken Skin",Functions!AE9,IF(FatReplacement="Vegetable Oil",Functions!AH9,""))</f>
        <v>Chill at 4 °C and allow to rest and stabilize overnight.</v>
      </c>
      <c r="D32" s="394"/>
      <c r="E32" s="394"/>
      <c r="F32" s="394"/>
      <c r="G32" s="394"/>
      <c r="H32" s="395"/>
    </row>
    <row r="33" spans="2:8" ht="25" customHeight="1" x14ac:dyDescent="0.25">
      <c r="B33" s="290" t="str">
        <f>IF(FatReplacement="Chicken Skin",Functions!AD10,Functions!AG10)</f>
        <v>-</v>
      </c>
      <c r="C33" s="394" t="str">
        <f>IF(FatReplacement="Chicken Skin",Functions!AE10,IF(FatReplacement="Vegetable Oil",Functions!AH10,""))</f>
        <v>Target result: A firm and solid Gel.</v>
      </c>
      <c r="D33" s="394"/>
      <c r="E33" s="394"/>
      <c r="F33" s="394"/>
      <c r="G33" s="394"/>
      <c r="H33" s="395"/>
    </row>
    <row r="34" spans="2:8" ht="22" customHeight="1" thickBot="1" x14ac:dyDescent="0.3">
      <c r="B34" s="500" t="str">
        <f>IF(FatReplacement="Chicken Skin",Functions!AE11,IF(FatReplacement="Vegetable Oil",Functions!AH11,""))</f>
        <v>E2 Meat Boxes can be moved on fi Sundries' Rolly CNS with Tilting Option.</v>
      </c>
      <c r="C34" s="501"/>
      <c r="D34" s="501"/>
      <c r="E34" s="501"/>
      <c r="F34" s="501"/>
      <c r="G34" s="501"/>
      <c r="H34" s="502"/>
    </row>
    <row r="35" spans="2:8" ht="23" thickTop="1" thickBot="1" x14ac:dyDescent="0.3">
      <c r="B35" s="67"/>
      <c r="C35" s="90"/>
      <c r="D35" s="68"/>
      <c r="E35" s="68"/>
      <c r="F35" s="68"/>
      <c r="G35" s="68"/>
      <c r="H35" s="68"/>
    </row>
    <row r="36" spans="2:8" ht="38" customHeight="1" x14ac:dyDescent="0.25">
      <c r="B36" s="483" t="str">
        <f>"Emulsion with "&amp;FatReplacement</f>
        <v>Emulsion with Chicken Skin</v>
      </c>
      <c r="C36" s="484"/>
      <c r="D36" s="484"/>
      <c r="E36" s="484"/>
      <c r="F36" s="484"/>
      <c r="G36" s="484"/>
      <c r="H36" s="485"/>
    </row>
    <row r="37" spans="2:8" ht="32" customHeight="1" x14ac:dyDescent="0.25">
      <c r="B37" s="488" t="s">
        <v>1495</v>
      </c>
      <c r="C37" s="489"/>
      <c r="D37" s="490"/>
      <c r="E37" s="489" t="s">
        <v>1496</v>
      </c>
      <c r="F37" s="489"/>
      <c r="G37" s="489"/>
      <c r="H37" s="491"/>
    </row>
    <row r="38" spans="2:8" x14ac:dyDescent="0.25">
      <c r="B38" s="480" t="str">
        <f>IF(FatReplacement="Chicken Skin",Functions!AD13,IF(FatReplacement="Vegetable Oil",Functions!AG13,""))</f>
        <v>Very firm emulsion structure, owing to high collagen content in Chicken Skin</v>
      </c>
      <c r="C38" s="481"/>
      <c r="D38" s="482"/>
      <c r="E38" s="476" t="str">
        <f>IF(FatReplacement="Chicken Skin",Functions!AE13,IF(FatReplacement="Vegetable Oil",Functions!AH13,""))</f>
        <v>Quality inconsistancy of Chicken Skin</v>
      </c>
      <c r="F38" s="476"/>
      <c r="G38" s="476"/>
      <c r="H38" s="477"/>
    </row>
    <row r="39" spans="2:8" x14ac:dyDescent="0.25">
      <c r="B39" s="492" t="str">
        <f>IF(FatReplacement="Chicken Skin",Functions!AD14,IF(FatReplacement="Vegetable Oil",Functions!AG14,""))</f>
        <v>No additional ingredient declaration necassary</v>
      </c>
      <c r="C39" s="493"/>
      <c r="D39" s="494"/>
      <c r="E39" s="486" t="str">
        <f>IF(FatReplacement="Chicken Skin",Functions!AE14,IF(FatReplacement="Vegetable Oil",Functions!AH14,""))</f>
        <v>Bowl Chopper required</v>
      </c>
      <c r="F39" s="486"/>
      <c r="G39" s="486"/>
      <c r="H39" s="487"/>
    </row>
    <row r="40" spans="2:8" x14ac:dyDescent="0.25">
      <c r="B40" s="480" t="str">
        <f>IF(FatReplacement="Chicken Skin",Functions!AD15,IF(FatReplacement="Vegetable Oil",Functions!AG15,""))</f>
        <v>High percentage of Chicken Skin emulsion possible in the final product</v>
      </c>
      <c r="C40" s="481"/>
      <c r="D40" s="482"/>
      <c r="E40" s="476" t="str">
        <f>IF(FatReplacement="Chicken Skin",Functions!AE15,IF(FatReplacement="Vegetable Oil",Functions!AH15,""))</f>
        <v>Not suitable for premium products</v>
      </c>
      <c r="F40" s="476"/>
      <c r="G40" s="476"/>
      <c r="H40" s="477"/>
    </row>
    <row r="41" spans="2:8" ht="22" thickBot="1" x14ac:dyDescent="0.3">
      <c r="B41" s="473" t="str">
        <f>IF(FatReplacement="Chicken Skin",Functions!AD16,IF(FatReplacement="Vegetable Oil",Functions!AG16,""))</f>
        <v>Low product cost</v>
      </c>
      <c r="C41" s="474"/>
      <c r="D41" s="475"/>
      <c r="E41" s="478" t="str">
        <f>IF(FatReplacement="Chicken Skin",Functions!AE16,IF(FatReplacement="Vegetable Oil",Functions!AH16,""))</f>
        <v xml:space="preserve"> </v>
      </c>
      <c r="F41" s="478"/>
      <c r="G41" s="478"/>
      <c r="H41" s="479"/>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 ref="F12:H12"/>
    <mergeCell ref="B6:H6"/>
    <mergeCell ref="B7:H7"/>
    <mergeCell ref="B9:D9"/>
    <mergeCell ref="B10:D10"/>
    <mergeCell ref="B8:F8"/>
    <mergeCell ref="B41:D41"/>
    <mergeCell ref="E38:H38"/>
    <mergeCell ref="E41:H41"/>
    <mergeCell ref="B40:D40"/>
    <mergeCell ref="B36:H36"/>
    <mergeCell ref="E40:H40"/>
    <mergeCell ref="E39:H39"/>
    <mergeCell ref="B37:D37"/>
    <mergeCell ref="E37:H37"/>
    <mergeCell ref="B38:D38"/>
    <mergeCell ref="B39:D3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pageSetUpPr fitToPage="1"/>
  </sheetPr>
  <dimension ref="A1:K48"/>
  <sheetViews>
    <sheetView showGridLines="0" topLeftCell="A10" workbookViewId="0">
      <selection activeCell="E34" sqref="E34:I34"/>
    </sheetView>
  </sheetViews>
  <sheetFormatPr baseColWidth="10" defaultColWidth="10.83203125" defaultRowHeight="16" x14ac:dyDescent="0.2"/>
  <cols>
    <col min="1" max="1" width="10.83203125" style="97"/>
    <col min="2" max="2" width="4.1640625" style="153" customWidth="1"/>
    <col min="3" max="3" width="2.33203125" style="154" bestFit="1" customWidth="1"/>
    <col min="4" max="4" width="23" style="113" bestFit="1" customWidth="1"/>
    <col min="5" max="5" width="19.5" style="97" customWidth="1"/>
    <col min="6" max="6" width="6.5" style="97" customWidth="1"/>
    <col min="7" max="7" width="13.33203125" style="155" customWidth="1"/>
    <col min="8" max="8" width="6.5" style="155" customWidth="1"/>
    <col min="9" max="9" width="24.1640625" style="97" customWidth="1"/>
    <col min="10" max="10" width="2.33203125" style="156" bestFit="1" customWidth="1"/>
    <col min="11" max="11" width="20" style="97" customWidth="1"/>
    <col min="12" max="16384" width="10.83203125" style="97"/>
  </cols>
  <sheetData>
    <row r="1" spans="2:11" x14ac:dyDescent="0.2">
      <c r="B1" s="91"/>
      <c r="C1" s="92"/>
      <c r="D1" s="93"/>
      <c r="E1" s="94"/>
      <c r="F1" s="94"/>
      <c r="G1" s="95"/>
      <c r="H1" s="95"/>
      <c r="I1" s="94"/>
      <c r="J1" s="96"/>
      <c r="K1" s="94"/>
    </row>
    <row r="2" spans="2:11" ht="54" customHeight="1" x14ac:dyDescent="0.2">
      <c r="B2" s="533" t="s">
        <v>1504</v>
      </c>
      <c r="C2" s="533"/>
      <c r="D2" s="533"/>
      <c r="E2" s="534"/>
      <c r="F2" s="535" t="s">
        <v>1505</v>
      </c>
      <c r="G2" s="535"/>
      <c r="H2" s="535"/>
      <c r="I2" s="98"/>
      <c r="J2" s="536" t="s">
        <v>1</v>
      </c>
      <c r="K2" s="536"/>
    </row>
    <row r="3" spans="2:11" ht="24" x14ac:dyDescent="0.2">
      <c r="B3" s="91"/>
      <c r="C3" s="92"/>
      <c r="D3" s="99"/>
      <c r="E3" s="100"/>
      <c r="F3" s="101"/>
      <c r="G3" s="102"/>
      <c r="H3" s="102"/>
      <c r="I3" s="103"/>
      <c r="J3" s="104"/>
      <c r="K3" s="105"/>
    </row>
    <row r="4" spans="2:11" ht="20" x14ac:dyDescent="0.25">
      <c r="B4" s="106" t="s">
        <v>79</v>
      </c>
      <c r="C4" s="92" t="s">
        <v>1506</v>
      </c>
      <c r="D4" s="527" t="s">
        <v>1531</v>
      </c>
      <c r="E4" s="100"/>
      <c r="F4" s="107" t="s">
        <v>1507</v>
      </c>
      <c r="G4" s="522" t="s">
        <v>1508</v>
      </c>
      <c r="H4" s="523"/>
      <c r="I4" s="103"/>
      <c r="J4" s="108" t="s">
        <v>1506</v>
      </c>
      <c r="K4" s="109" t="s">
        <v>1509</v>
      </c>
    </row>
    <row r="5" spans="2:11" ht="17" x14ac:dyDescent="0.2">
      <c r="B5" s="91"/>
      <c r="C5" s="92"/>
      <c r="D5" s="527"/>
      <c r="E5" s="100"/>
      <c r="F5" s="537" t="s">
        <v>1510</v>
      </c>
      <c r="G5" s="538"/>
      <c r="H5" s="110">
        <v>1</v>
      </c>
      <c r="I5" s="103"/>
      <c r="J5" s="104" t="s">
        <v>1506</v>
      </c>
      <c r="K5" s="105" t="s">
        <v>1511</v>
      </c>
    </row>
    <row r="6" spans="2:11" s="113" customFormat="1" ht="18" thickBot="1" x14ac:dyDescent="0.25">
      <c r="B6" s="91"/>
      <c r="C6" s="92" t="s">
        <v>1506</v>
      </c>
      <c r="D6" s="99" t="s">
        <v>1512</v>
      </c>
      <c r="E6" s="111"/>
      <c r="F6" s="112" t="s">
        <v>1513</v>
      </c>
      <c r="G6" s="529" t="s">
        <v>1514</v>
      </c>
      <c r="H6" s="530"/>
      <c r="I6" s="103"/>
      <c r="J6" s="108" t="s">
        <v>1506</v>
      </c>
      <c r="K6" s="531" t="s">
        <v>1515</v>
      </c>
    </row>
    <row r="7" spans="2:11" s="113" customFormat="1" ht="26" x14ac:dyDescent="0.3">
      <c r="B7" s="91"/>
      <c r="C7" s="92"/>
      <c r="D7" s="99"/>
      <c r="E7" s="111"/>
      <c r="F7" s="512" t="s">
        <v>1516</v>
      </c>
      <c r="G7" s="512"/>
      <c r="H7" s="512"/>
      <c r="I7" s="114"/>
      <c r="J7" s="115"/>
      <c r="K7" s="531"/>
    </row>
    <row r="8" spans="2:11" s="113" customFormat="1" ht="20" x14ac:dyDescent="0.2">
      <c r="B8" s="91"/>
      <c r="C8" s="92"/>
      <c r="D8" s="93"/>
      <c r="E8" s="93"/>
      <c r="F8" s="116"/>
      <c r="G8" s="117" t="s">
        <v>1517</v>
      </c>
      <c r="H8" s="116"/>
      <c r="I8" s="93"/>
      <c r="J8" s="118"/>
      <c r="K8" s="531"/>
    </row>
    <row r="9" spans="2:11" ht="34" x14ac:dyDescent="0.4">
      <c r="B9" s="157" t="s">
        <v>80</v>
      </c>
      <c r="C9" s="119" t="s">
        <v>1506</v>
      </c>
      <c r="D9" s="120" t="s">
        <v>1518</v>
      </c>
      <c r="E9" s="121"/>
      <c r="F9" s="511" t="s">
        <v>45</v>
      </c>
      <c r="G9" s="511"/>
      <c r="H9" s="511"/>
      <c r="I9" s="121"/>
      <c r="J9" s="122"/>
      <c r="K9" s="121"/>
    </row>
    <row r="10" spans="2:11" ht="12" customHeight="1" x14ac:dyDescent="0.2">
      <c r="B10" s="123"/>
      <c r="C10" s="119"/>
      <c r="D10" s="532" t="s">
        <v>1519</v>
      </c>
      <c r="E10" s="121"/>
      <c r="F10" s="124"/>
      <c r="G10" s="121"/>
      <c r="H10" s="125"/>
      <c r="I10" s="121"/>
      <c r="J10" s="122"/>
      <c r="K10" s="121"/>
    </row>
    <row r="11" spans="2:11" ht="17" x14ac:dyDescent="0.2">
      <c r="B11" s="123"/>
      <c r="C11" s="119"/>
      <c r="D11" s="532"/>
      <c r="E11" s="121"/>
      <c r="F11" s="126" t="s">
        <v>1507</v>
      </c>
      <c r="G11" s="515" t="s">
        <v>1520</v>
      </c>
      <c r="H11" s="516"/>
      <c r="I11" s="121"/>
      <c r="J11" s="122"/>
      <c r="K11" s="121"/>
    </row>
    <row r="12" spans="2:11" ht="21" customHeight="1" thickBot="1" x14ac:dyDescent="0.25">
      <c r="B12" s="123"/>
      <c r="C12" s="119"/>
      <c r="D12" s="532"/>
      <c r="E12" s="127"/>
      <c r="F12" s="524" t="s">
        <v>1510</v>
      </c>
      <c r="G12" s="525"/>
      <c r="H12" s="128">
        <v>2</v>
      </c>
      <c r="I12" s="121"/>
      <c r="J12" s="122"/>
      <c r="K12" s="121"/>
    </row>
    <row r="13" spans="2:11" ht="26" x14ac:dyDescent="0.3">
      <c r="B13" s="91"/>
      <c r="C13" s="92"/>
      <c r="D13" s="99"/>
      <c r="E13" s="111"/>
      <c r="F13" s="512" t="s">
        <v>1516</v>
      </c>
      <c r="G13" s="512"/>
      <c r="H13" s="512"/>
      <c r="I13" s="526"/>
      <c r="J13" s="115"/>
      <c r="K13" s="129"/>
    </row>
    <row r="14" spans="2:11" s="113" customFormat="1" ht="20" x14ac:dyDescent="0.2">
      <c r="B14" s="91"/>
      <c r="C14" s="92"/>
      <c r="D14" s="99"/>
      <c r="E14" s="111"/>
      <c r="F14" s="130"/>
      <c r="G14" s="117" t="s">
        <v>1521</v>
      </c>
      <c r="H14" s="130"/>
      <c r="I14" s="526"/>
      <c r="J14" s="131"/>
      <c r="K14" s="93"/>
    </row>
    <row r="15" spans="2:11" s="113" customFormat="1" ht="34" x14ac:dyDescent="0.4">
      <c r="B15" s="158" t="s">
        <v>81</v>
      </c>
      <c r="C15" s="92" t="s">
        <v>1506</v>
      </c>
      <c r="D15" s="132" t="s">
        <v>1518</v>
      </c>
      <c r="E15" s="93"/>
      <c r="F15" s="511" t="s">
        <v>45</v>
      </c>
      <c r="G15" s="511"/>
      <c r="H15" s="511"/>
      <c r="I15" s="114"/>
      <c r="J15" s="108" t="s">
        <v>1506</v>
      </c>
      <c r="K15" s="527" t="s">
        <v>1522</v>
      </c>
    </row>
    <row r="16" spans="2:11" s="113" customFormat="1" ht="15" customHeight="1" x14ac:dyDescent="0.2">
      <c r="B16" s="91"/>
      <c r="C16" s="92"/>
      <c r="D16" s="528" t="s">
        <v>1519</v>
      </c>
      <c r="E16" s="93"/>
      <c r="F16" s="133"/>
      <c r="G16" s="134"/>
      <c r="H16" s="125"/>
      <c r="I16" s="93"/>
      <c r="J16" s="108"/>
      <c r="K16" s="527"/>
    </row>
    <row r="17" spans="2:11" ht="17" x14ac:dyDescent="0.2">
      <c r="B17" s="91"/>
      <c r="C17" s="92"/>
      <c r="D17" s="528"/>
      <c r="E17" s="94"/>
      <c r="F17" s="126" t="s">
        <v>1507</v>
      </c>
      <c r="G17" s="515" t="s">
        <v>1520</v>
      </c>
      <c r="H17" s="516"/>
      <c r="I17" s="94"/>
      <c r="J17" s="108"/>
      <c r="K17" s="527"/>
    </row>
    <row r="18" spans="2:11" ht="17" thickBot="1" x14ac:dyDescent="0.25">
      <c r="B18" s="91"/>
      <c r="C18" s="92"/>
      <c r="D18" s="528"/>
      <c r="E18" s="94"/>
      <c r="F18" s="524" t="s">
        <v>1510</v>
      </c>
      <c r="G18" s="525"/>
      <c r="H18" s="128">
        <v>2</v>
      </c>
      <c r="I18" s="94"/>
      <c r="J18" s="108"/>
      <c r="K18" s="527"/>
    </row>
    <row r="19" spans="2:11" ht="26" x14ac:dyDescent="0.3">
      <c r="B19" s="91"/>
      <c r="C19" s="92"/>
      <c r="D19" s="99"/>
      <c r="E19" s="94"/>
      <c r="F19" s="512" t="s">
        <v>1516</v>
      </c>
      <c r="G19" s="512"/>
      <c r="H19" s="512"/>
      <c r="I19" s="94"/>
      <c r="J19" s="108"/>
      <c r="K19" s="99"/>
    </row>
    <row r="20" spans="2:11" ht="20" x14ac:dyDescent="0.2">
      <c r="B20" s="91"/>
      <c r="C20" s="92"/>
      <c r="D20" s="99"/>
      <c r="E20" s="100"/>
      <c r="F20" s="116"/>
      <c r="G20" s="117" t="s">
        <v>1523</v>
      </c>
      <c r="H20" s="116"/>
      <c r="I20" s="94"/>
      <c r="J20" s="96"/>
      <c r="K20" s="99"/>
    </row>
    <row r="21" spans="2:11" ht="34" x14ac:dyDescent="0.4">
      <c r="B21" s="157" t="s">
        <v>82</v>
      </c>
      <c r="C21" s="119"/>
      <c r="D21" s="137"/>
      <c r="E21" s="520" t="s">
        <v>1524</v>
      </c>
      <c r="F21" s="511" t="s">
        <v>45</v>
      </c>
      <c r="G21" s="511"/>
      <c r="H21" s="511"/>
      <c r="I21" s="135"/>
      <c r="J21" s="136" t="s">
        <v>1506</v>
      </c>
      <c r="K21" s="521" t="s">
        <v>1530</v>
      </c>
    </row>
    <row r="22" spans="2:11" ht="15" customHeight="1" x14ac:dyDescent="0.2">
      <c r="B22" s="123"/>
      <c r="C22" s="119"/>
      <c r="D22" s="137"/>
      <c r="E22" s="520"/>
      <c r="F22" s="133"/>
      <c r="G22" s="522"/>
      <c r="H22" s="523"/>
      <c r="I22" s="138"/>
      <c r="J22" s="136"/>
      <c r="K22" s="521"/>
    </row>
    <row r="23" spans="2:11" ht="17" x14ac:dyDescent="0.2">
      <c r="B23" s="123"/>
      <c r="C23" s="119"/>
      <c r="D23" s="139"/>
      <c r="E23" s="520"/>
      <c r="F23" s="126" t="s">
        <v>1507</v>
      </c>
      <c r="G23" s="515" t="s">
        <v>1520</v>
      </c>
      <c r="H23" s="516"/>
      <c r="I23" s="140"/>
      <c r="J23" s="136"/>
      <c r="K23" s="521"/>
    </row>
    <row r="24" spans="2:11" ht="17" thickBot="1" x14ac:dyDescent="0.25">
      <c r="B24" s="123"/>
      <c r="C24" s="119"/>
      <c r="D24" s="137"/>
      <c r="E24" s="520"/>
      <c r="F24" s="524" t="s">
        <v>1510</v>
      </c>
      <c r="G24" s="525"/>
      <c r="H24" s="141">
        <v>2</v>
      </c>
      <c r="I24" s="140"/>
      <c r="J24" s="136"/>
      <c r="K24" s="521"/>
    </row>
    <row r="25" spans="2:11" s="113" customFormat="1" ht="26" x14ac:dyDescent="0.3">
      <c r="B25" s="91"/>
      <c r="C25" s="92"/>
      <c r="D25" s="142"/>
      <c r="E25" s="111"/>
      <c r="F25" s="512" t="s">
        <v>1516</v>
      </c>
      <c r="G25" s="512"/>
      <c r="H25" s="512"/>
      <c r="I25" s="103"/>
      <c r="J25" s="131"/>
      <c r="K25" s="513" t="s">
        <v>1526</v>
      </c>
    </row>
    <row r="26" spans="2:11" s="113" customFormat="1" ht="20" x14ac:dyDescent="0.2">
      <c r="B26" s="91"/>
      <c r="C26" s="92"/>
      <c r="D26" s="93"/>
      <c r="E26" s="93"/>
      <c r="F26" s="116"/>
      <c r="G26" s="117" t="s">
        <v>1525</v>
      </c>
      <c r="H26" s="116"/>
      <c r="I26" s="129"/>
      <c r="J26" s="118"/>
      <c r="K26" s="513"/>
    </row>
    <row r="27" spans="2:11" s="113" customFormat="1" ht="34" x14ac:dyDescent="0.4">
      <c r="B27" s="106" t="s">
        <v>83</v>
      </c>
      <c r="C27" s="92"/>
      <c r="D27" s="93"/>
      <c r="E27" s="93"/>
      <c r="F27" s="511" t="s">
        <v>45</v>
      </c>
      <c r="G27" s="511"/>
      <c r="H27" s="511"/>
      <c r="I27" s="93"/>
      <c r="J27" s="118"/>
      <c r="K27" s="514" t="s">
        <v>3065</v>
      </c>
    </row>
    <row r="28" spans="2:11" ht="17" x14ac:dyDescent="0.2">
      <c r="B28" s="91"/>
      <c r="C28" s="92"/>
      <c r="D28" s="93"/>
      <c r="E28" s="93"/>
      <c r="F28" s="144" t="s">
        <v>1507</v>
      </c>
      <c r="G28" s="515" t="s">
        <v>1527</v>
      </c>
      <c r="H28" s="516"/>
      <c r="I28" s="517" t="s">
        <v>1528</v>
      </c>
      <c r="J28" s="104"/>
      <c r="K28" s="514"/>
    </row>
    <row r="29" spans="2:11" ht="17" thickBot="1" x14ac:dyDescent="0.25">
      <c r="B29" s="91"/>
      <c r="C29" s="92"/>
      <c r="D29" s="93"/>
      <c r="E29" s="93"/>
      <c r="F29" s="518" t="s">
        <v>1510</v>
      </c>
      <c r="G29" s="519"/>
      <c r="H29" s="145">
        <v>1</v>
      </c>
      <c r="I29" s="517"/>
      <c r="J29" s="115"/>
      <c r="K29" s="514"/>
    </row>
    <row r="30" spans="2:11" ht="29" x14ac:dyDescent="0.35">
      <c r="B30" s="91"/>
      <c r="C30" s="92"/>
      <c r="D30" s="99"/>
      <c r="E30" s="100"/>
      <c r="F30" s="510" t="s">
        <v>1516</v>
      </c>
      <c r="G30" s="510"/>
      <c r="H30" s="510"/>
      <c r="I30" s="94"/>
      <c r="J30" s="96"/>
      <c r="K30" s="143"/>
    </row>
    <row r="31" spans="2:11" ht="20" x14ac:dyDescent="0.2">
      <c r="B31" s="91"/>
      <c r="C31" s="92"/>
      <c r="D31" s="99"/>
      <c r="E31" s="100"/>
      <c r="F31" s="116"/>
      <c r="G31" s="117" t="s">
        <v>1529</v>
      </c>
      <c r="H31" s="116"/>
      <c r="I31" s="94"/>
      <c r="J31" s="96"/>
      <c r="K31" s="99"/>
    </row>
    <row r="32" spans="2:11" ht="34" x14ac:dyDescent="0.4">
      <c r="B32" s="91"/>
      <c r="C32" s="92"/>
      <c r="D32" s="99"/>
      <c r="E32" s="94"/>
      <c r="F32" s="511" t="s">
        <v>45</v>
      </c>
      <c r="G32" s="511"/>
      <c r="H32" s="511"/>
      <c r="I32" s="146"/>
      <c r="J32" s="147"/>
      <c r="K32" s="94"/>
    </row>
    <row r="33" spans="1:11" ht="35" x14ac:dyDescent="0.4">
      <c r="B33" s="91"/>
      <c r="C33" s="92"/>
      <c r="D33" s="99"/>
      <c r="E33" s="94"/>
      <c r="F33" s="172"/>
      <c r="G33" s="172" t="s">
        <v>3075</v>
      </c>
      <c r="H33" s="172"/>
      <c r="I33" s="146"/>
      <c r="J33" s="147"/>
      <c r="K33" s="94"/>
    </row>
    <row r="34" spans="1:11" ht="46" customHeight="1" x14ac:dyDescent="0.2">
      <c r="B34" s="148"/>
      <c r="C34" s="149"/>
      <c r="D34" s="150"/>
      <c r="E34" s="509" t="s">
        <v>3076</v>
      </c>
      <c r="F34" s="509"/>
      <c r="G34" s="509"/>
      <c r="H34" s="509"/>
      <c r="I34" s="509"/>
      <c r="J34" s="152"/>
      <c r="K34" s="151"/>
    </row>
    <row r="35" spans="1:11" s="113" customFormat="1" ht="19" customHeight="1" x14ac:dyDescent="0.2">
      <c r="A35" s="97"/>
      <c r="B35" s="153"/>
      <c r="C35" s="154"/>
      <c r="E35" s="97"/>
      <c r="F35" s="97"/>
      <c r="G35" s="155"/>
      <c r="H35" s="155"/>
      <c r="I35" s="97"/>
      <c r="J35" s="156"/>
      <c r="K35" s="97"/>
    </row>
    <row r="36" spans="1:11" s="113" customFormat="1" ht="19" customHeight="1" x14ac:dyDescent="0.2">
      <c r="A36" s="97"/>
      <c r="B36" s="153"/>
      <c r="C36" s="154"/>
      <c r="E36" s="97"/>
      <c r="F36" s="97"/>
      <c r="G36" s="155"/>
      <c r="H36" s="155"/>
      <c r="I36" s="97"/>
      <c r="J36" s="156"/>
      <c r="K36" s="97"/>
    </row>
    <row r="37" spans="1:11" s="113" customFormat="1" ht="19" customHeight="1" x14ac:dyDescent="0.2">
      <c r="A37" s="97"/>
      <c r="B37" s="153"/>
      <c r="C37" s="154"/>
      <c r="E37" s="97"/>
      <c r="F37" s="97"/>
      <c r="G37" s="155"/>
      <c r="H37" s="155"/>
      <c r="I37" s="97"/>
      <c r="J37" s="156"/>
      <c r="K37" s="97"/>
    </row>
    <row r="42" spans="1:11" ht="16" customHeight="1" x14ac:dyDescent="0.2"/>
    <row r="43" spans="1:11" ht="16" customHeight="1" x14ac:dyDescent="0.2"/>
    <row r="44" spans="1:11" ht="16" customHeight="1" x14ac:dyDescent="0.2"/>
    <row r="46" spans="1:11" s="113" customFormat="1" ht="19" customHeight="1" x14ac:dyDescent="0.2">
      <c r="A46" s="97"/>
      <c r="B46" s="153"/>
      <c r="C46" s="154"/>
      <c r="E46" s="97"/>
      <c r="F46" s="97"/>
      <c r="G46" s="155"/>
      <c r="H46" s="155"/>
      <c r="I46" s="97"/>
      <c r="J46" s="156"/>
      <c r="K46" s="97"/>
    </row>
    <row r="47" spans="1:11" s="113" customFormat="1" ht="19" customHeight="1" x14ac:dyDescent="0.2">
      <c r="A47" s="97"/>
      <c r="B47" s="153"/>
      <c r="C47" s="154"/>
      <c r="E47" s="97"/>
      <c r="F47" s="97"/>
      <c r="G47" s="155"/>
      <c r="H47" s="155"/>
      <c r="I47" s="97"/>
      <c r="J47" s="156"/>
      <c r="K47" s="97"/>
    </row>
    <row r="48" spans="1:11" s="113" customFormat="1" ht="19" customHeight="1" x14ac:dyDescent="0.2">
      <c r="A48" s="97"/>
      <c r="B48" s="153"/>
      <c r="C48" s="154"/>
      <c r="E48" s="97"/>
      <c r="F48" s="97"/>
      <c r="G48" s="155"/>
      <c r="H48" s="155"/>
      <c r="I48" s="97"/>
      <c r="J48" s="156"/>
      <c r="K48" s="97"/>
    </row>
  </sheetData>
  <sheetProtection algorithmName="SHA-512" hashValue="OV7oieOco5t0K8yw0I0FwojcNU2XEfrZRdHFv8u5q3hUEmR8QrGPypohcxaPnD+gie1YPfX+0ZetCWqcW+8Kig==" saltValue="YoDflclvDM0ECfFWoZu1Sg==" spinCount="100000" sheet="1" objects="1" scenarios="1" formatColumns="0" formatRows="0" selectLockedCells="1"/>
  <mergeCells count="37">
    <mergeCell ref="B2:E2"/>
    <mergeCell ref="F2:H2"/>
    <mergeCell ref="J2:K2"/>
    <mergeCell ref="D4:D5"/>
    <mergeCell ref="G4:H4"/>
    <mergeCell ref="F5:G5"/>
    <mergeCell ref="G6:H6"/>
    <mergeCell ref="K6:K8"/>
    <mergeCell ref="F7:H7"/>
    <mergeCell ref="F9:H9"/>
    <mergeCell ref="D10:D12"/>
    <mergeCell ref="G11:H11"/>
    <mergeCell ref="F12:G12"/>
    <mergeCell ref="F13:H13"/>
    <mergeCell ref="I13:I14"/>
    <mergeCell ref="F15:H15"/>
    <mergeCell ref="K15:K18"/>
    <mergeCell ref="D16:D18"/>
    <mergeCell ref="G17:H17"/>
    <mergeCell ref="F18:G18"/>
    <mergeCell ref="F19:H19"/>
    <mergeCell ref="E21:E24"/>
    <mergeCell ref="F21:H21"/>
    <mergeCell ref="K21:K24"/>
    <mergeCell ref="G22:H22"/>
    <mergeCell ref="G23:H23"/>
    <mergeCell ref="F24:G24"/>
    <mergeCell ref="E34:I34"/>
    <mergeCell ref="F30:H30"/>
    <mergeCell ref="F32:H32"/>
    <mergeCell ref="F25:H25"/>
    <mergeCell ref="K25:K26"/>
    <mergeCell ref="F27:H27"/>
    <mergeCell ref="K27:K29"/>
    <mergeCell ref="G28:H28"/>
    <mergeCell ref="I28:I29"/>
    <mergeCell ref="F29:G29"/>
  </mergeCells>
  <hyperlinks>
    <hyperlink ref="E34:I34" location="Recipe!A1" display="click here to get back to Recipe" xr:uid="{B003F01B-9BEA-F743-844A-A28CA9F480F2}"/>
  </hyperlinks>
  <pageMargins left="0.7" right="0.7" top="0.78740157499999996" bottom="0.78740157499999996" header="0.3" footer="0.3"/>
  <pageSetup paperSize="9" scale="62"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zoomScale="75" zoomScaleNormal="70" zoomScalePageLayoutView="75" workbookViewId="0">
      <pane ySplit="1" topLeftCell="A596" activePane="bottomLeft" state="frozen"/>
      <selection activeCell="M13" sqref="M13"/>
      <selection pane="bottomLeft" activeCell="C597" sqref="C597"/>
    </sheetView>
  </sheetViews>
  <sheetFormatPr baseColWidth="10" defaultColWidth="10.33203125" defaultRowHeight="16" x14ac:dyDescent="0.2"/>
  <cols>
    <col min="1" max="1" width="19" style="46" bestFit="1" customWidth="1"/>
    <col min="2" max="2" width="47.33203125" style="2" bestFit="1" customWidth="1"/>
    <col min="3" max="3" width="11.5" style="2" customWidth="1"/>
    <col min="4" max="4" width="15.5" style="34" customWidth="1"/>
    <col min="5" max="5" width="10.6640625" style="40" bestFit="1" customWidth="1"/>
    <col min="6" max="6" width="7" style="40"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4"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49"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4"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4" customWidth="1"/>
    <col min="56" max="56" width="31.83203125" style="2" customWidth="1"/>
    <col min="57" max="60" width="21.83203125" style="2" customWidth="1"/>
    <col min="61" max="66" width="21.83203125" style="2" bestFit="1" customWidth="1"/>
    <col min="67" max="67" width="21.83203125" style="84"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43" t="s">
        <v>50</v>
      </c>
      <c r="B1" s="44" t="s">
        <v>34</v>
      </c>
      <c r="C1" s="41" t="s">
        <v>178</v>
      </c>
      <c r="D1" s="45" t="s">
        <v>185</v>
      </c>
      <c r="E1" s="41" t="s">
        <v>187</v>
      </c>
      <c r="F1" s="41" t="s">
        <v>188</v>
      </c>
      <c r="G1" s="44" t="s">
        <v>49</v>
      </c>
      <c r="H1" s="8"/>
      <c r="I1" s="542"/>
      <c r="J1" s="542"/>
      <c r="K1" s="542"/>
      <c r="L1" s="542"/>
      <c r="M1" s="542"/>
      <c r="N1" s="542"/>
      <c r="O1" s="542"/>
      <c r="P1" s="264"/>
      <c r="Q1" s="265"/>
      <c r="R1" s="265"/>
      <c r="S1" s="265"/>
      <c r="T1" s="265"/>
      <c r="U1" s="265"/>
      <c r="V1" s="265"/>
      <c r="W1" s="266"/>
      <c r="X1" s="265"/>
      <c r="Y1" s="265"/>
      <c r="Z1" s="265"/>
      <c r="AA1" s="267"/>
      <c r="AB1" s="267"/>
      <c r="AC1" s="267"/>
      <c r="AD1" s="267"/>
      <c r="AE1" s="267"/>
      <c r="AF1" s="267"/>
      <c r="AG1" s="267"/>
      <c r="AH1" s="267"/>
      <c r="AI1" s="267"/>
      <c r="AJ1" s="267"/>
      <c r="AK1" s="267"/>
      <c r="AL1" s="539" t="s">
        <v>3125</v>
      </c>
      <c r="AM1" s="540"/>
      <c r="AN1" s="540"/>
      <c r="AO1" s="540"/>
      <c r="AP1" s="540"/>
      <c r="AQ1" s="540"/>
      <c r="AR1" s="540"/>
      <c r="AS1" s="540"/>
      <c r="AT1" s="540"/>
      <c r="AU1" s="540"/>
      <c r="AV1" s="540"/>
      <c r="AW1" s="540"/>
      <c r="AX1" s="540"/>
      <c r="AY1" s="540"/>
      <c r="AZ1" s="540"/>
      <c r="BA1" s="540"/>
      <c r="BB1" s="540"/>
      <c r="BC1" s="541"/>
      <c r="BD1" s="262"/>
      <c r="BE1" s="539" t="s">
        <v>3114</v>
      </c>
      <c r="BF1" s="540"/>
      <c r="BG1" s="540"/>
      <c r="BH1" s="540"/>
      <c r="BI1" s="540"/>
      <c r="BJ1" s="540"/>
      <c r="BK1" s="540"/>
      <c r="BL1" s="540"/>
      <c r="BM1" s="540"/>
      <c r="BN1" s="540"/>
      <c r="BO1" s="540"/>
      <c r="BP1" s="540"/>
      <c r="BQ1" s="541"/>
      <c r="BR1" s="261"/>
      <c r="BS1" s="539" t="s">
        <v>3107</v>
      </c>
      <c r="BT1" s="540"/>
      <c r="BU1" s="540"/>
      <c r="BV1" s="540"/>
      <c r="BW1" s="540"/>
      <c r="BX1" s="540"/>
      <c r="BY1" s="540"/>
      <c r="BZ1" s="540"/>
      <c r="CA1" s="540"/>
      <c r="CB1" s="540"/>
      <c r="CC1" s="540"/>
      <c r="CD1" s="540"/>
      <c r="CE1" s="540"/>
      <c r="CF1" s="540"/>
      <c r="CG1" s="540"/>
      <c r="CH1" s="540"/>
      <c r="CI1" s="540"/>
      <c r="CJ1" s="540"/>
      <c r="CK1" s="540"/>
      <c r="CL1" s="540"/>
      <c r="CM1" s="540"/>
      <c r="CN1" s="540"/>
      <c r="CO1" s="540"/>
      <c r="CP1" s="540"/>
      <c r="CQ1" s="540"/>
    </row>
    <row r="2" spans="1:95" ht="48" customHeight="1" thickBot="1" x14ac:dyDescent="0.35">
      <c r="A2" s="55">
        <v>10003</v>
      </c>
      <c r="B2" s="76" t="s">
        <v>189</v>
      </c>
      <c r="C2" s="64"/>
      <c r="D2" s="52">
        <v>15.25</v>
      </c>
      <c r="E2" s="53">
        <v>1</v>
      </c>
      <c r="F2" s="54" t="s">
        <v>0</v>
      </c>
      <c r="G2" s="331" t="s">
        <v>1533</v>
      </c>
      <c r="H2" s="9"/>
      <c r="I2" s="4"/>
      <c r="J2" s="543" t="s">
        <v>65</v>
      </c>
      <c r="K2" s="543"/>
      <c r="L2" s="543"/>
      <c r="M2" s="543"/>
      <c r="N2" s="543"/>
      <c r="O2" s="543"/>
      <c r="P2" s="214"/>
      <c r="Q2" s="250" t="s">
        <v>67</v>
      </c>
      <c r="R2" s="250" t="s">
        <v>141</v>
      </c>
      <c r="S2" s="250" t="s">
        <v>91</v>
      </c>
      <c r="T2" s="250" t="s">
        <v>150</v>
      </c>
      <c r="U2" s="250" t="s">
        <v>140</v>
      </c>
      <c r="V2" s="250" t="s">
        <v>151</v>
      </c>
      <c r="W2" s="250" t="s">
        <v>3128</v>
      </c>
      <c r="X2" s="251" t="s">
        <v>3126</v>
      </c>
      <c r="Y2" s="164" t="s">
        <v>1471</v>
      </c>
      <c r="Z2" s="256" t="s">
        <v>3068</v>
      </c>
      <c r="AA2" s="250" t="s">
        <v>3071</v>
      </c>
      <c r="AB2" s="164" t="s">
        <v>171</v>
      </c>
      <c r="AC2" s="164"/>
      <c r="AD2" s="66" t="s">
        <v>1478</v>
      </c>
      <c r="AE2" s="66" t="s">
        <v>1491</v>
      </c>
      <c r="AF2" s="66" t="s">
        <v>1479</v>
      </c>
      <c r="AG2" s="66" t="s">
        <v>1474</v>
      </c>
      <c r="AH2" s="66" t="s">
        <v>1492</v>
      </c>
      <c r="AI2" s="66" t="s">
        <v>1480</v>
      </c>
      <c r="AJ2" s="66" t="s">
        <v>1481</v>
      </c>
      <c r="AK2" s="66"/>
      <c r="AL2" s="215" t="s">
        <v>3090</v>
      </c>
      <c r="AM2" s="216" t="s">
        <v>1497</v>
      </c>
      <c r="AN2" s="217" t="s">
        <v>1498</v>
      </c>
      <c r="AO2" s="218" t="s">
        <v>3080</v>
      </c>
      <c r="AP2" s="217" t="s">
        <v>3077</v>
      </c>
      <c r="AQ2" s="217" t="s">
        <v>3078</v>
      </c>
      <c r="AR2" s="217" t="s">
        <v>3079</v>
      </c>
      <c r="AS2" s="217" t="s">
        <v>3081</v>
      </c>
      <c r="AT2" s="217" t="s">
        <v>3082</v>
      </c>
      <c r="AU2" s="217" t="s">
        <v>3083</v>
      </c>
      <c r="AV2" s="217" t="s">
        <v>3108</v>
      </c>
      <c r="AW2" s="217" t="s">
        <v>3109</v>
      </c>
      <c r="AX2" s="217" t="s">
        <v>3110</v>
      </c>
      <c r="AY2" s="217" t="s">
        <v>3111</v>
      </c>
      <c r="AZ2" s="217" t="s">
        <v>3084</v>
      </c>
      <c r="BA2" s="217" t="s">
        <v>3085</v>
      </c>
      <c r="BB2" s="217" t="s">
        <v>3086</v>
      </c>
      <c r="BC2" s="217" t="s">
        <v>3087</v>
      </c>
      <c r="BD2" s="213"/>
      <c r="BE2" s="239" t="s">
        <v>3090</v>
      </c>
      <c r="BF2" s="240" t="s">
        <v>1497</v>
      </c>
      <c r="BG2" s="231" t="s">
        <v>3112</v>
      </c>
      <c r="BH2" s="217" t="s">
        <v>3113</v>
      </c>
      <c r="BI2" s="217" t="s">
        <v>3122</v>
      </c>
      <c r="BJ2" s="217" t="s">
        <v>3123</v>
      </c>
      <c r="BK2" s="217" t="s">
        <v>3124</v>
      </c>
      <c r="BL2" s="217" t="s">
        <v>3088</v>
      </c>
      <c r="BM2" s="217" t="s">
        <v>3089</v>
      </c>
      <c r="BN2" s="217" t="s">
        <v>3118</v>
      </c>
      <c r="BO2" s="217" t="s">
        <v>3119</v>
      </c>
      <c r="BP2" s="217" t="s">
        <v>3120</v>
      </c>
      <c r="BQ2" s="217" t="s">
        <v>3121</v>
      </c>
      <c r="BR2" s="213"/>
      <c r="BS2" s="239" t="s">
        <v>3090</v>
      </c>
      <c r="BT2" s="240" t="s">
        <v>1497</v>
      </c>
      <c r="BU2" s="215" t="s">
        <v>3167</v>
      </c>
      <c r="BV2" s="215" t="s">
        <v>3168</v>
      </c>
      <c r="BW2" s="215" t="s">
        <v>1498</v>
      </c>
      <c r="BX2" s="215" t="s">
        <v>3163</v>
      </c>
      <c r="BY2" s="215" t="s">
        <v>3164</v>
      </c>
      <c r="BZ2" s="215" t="s">
        <v>3165</v>
      </c>
      <c r="CA2" s="215" t="s">
        <v>3166</v>
      </c>
      <c r="CB2" s="231" t="s">
        <v>3091</v>
      </c>
      <c r="CC2" s="217" t="s">
        <v>3092</v>
      </c>
      <c r="CD2" s="217" t="s">
        <v>3093</v>
      </c>
      <c r="CE2" s="217" t="s">
        <v>3094</v>
      </c>
      <c r="CF2" s="217" t="s">
        <v>3095</v>
      </c>
      <c r="CG2" s="217" t="s">
        <v>3096</v>
      </c>
      <c r="CH2" s="217" t="s">
        <v>3097</v>
      </c>
      <c r="CI2" s="217" t="s">
        <v>3098</v>
      </c>
      <c r="CJ2" s="217" t="s">
        <v>3099</v>
      </c>
      <c r="CK2" s="217" t="s">
        <v>3100</v>
      </c>
      <c r="CL2" s="217" t="s">
        <v>3101</v>
      </c>
      <c r="CM2" s="217" t="s">
        <v>3102</v>
      </c>
      <c r="CN2" s="217" t="s">
        <v>3103</v>
      </c>
      <c r="CO2" s="217" t="s">
        <v>3104</v>
      </c>
      <c r="CP2" s="217" t="s">
        <v>3105</v>
      </c>
      <c r="CQ2" s="217" t="s">
        <v>3106</v>
      </c>
    </row>
    <row r="3" spans="1:95" ht="48" customHeight="1" thickTop="1" thickBot="1" x14ac:dyDescent="0.3">
      <c r="A3" s="55">
        <v>10005</v>
      </c>
      <c r="B3" s="73" t="s">
        <v>8</v>
      </c>
      <c r="C3" s="56"/>
      <c r="D3" s="57">
        <v>14.25</v>
      </c>
      <c r="E3" s="58">
        <v>1</v>
      </c>
      <c r="F3" s="59" t="s">
        <v>0</v>
      </c>
      <c r="G3" s="331" t="s">
        <v>1534</v>
      </c>
      <c r="H3" s="9"/>
      <c r="I3" s="4"/>
      <c r="J3" s="79" t="s">
        <v>74</v>
      </c>
      <c r="K3" s="79" t="s">
        <v>75</v>
      </c>
      <c r="L3" s="79" t="s">
        <v>66</v>
      </c>
      <c r="M3" s="79" t="s">
        <v>67</v>
      </c>
      <c r="N3" s="79" t="s">
        <v>68</v>
      </c>
      <c r="O3" s="79" t="s">
        <v>69</v>
      </c>
      <c r="P3" s="79"/>
      <c r="Q3" s="252" t="s">
        <v>132</v>
      </c>
      <c r="R3" s="252" t="s">
        <v>159</v>
      </c>
      <c r="S3" s="252" t="s">
        <v>5</v>
      </c>
      <c r="T3" s="252" t="s">
        <v>2</v>
      </c>
      <c r="U3" s="252" t="s">
        <v>152</v>
      </c>
      <c r="V3" s="252" t="s">
        <v>3225</v>
      </c>
      <c r="W3" s="252" t="s">
        <v>3129</v>
      </c>
      <c r="X3" s="253">
        <v>0.1</v>
      </c>
      <c r="Y3" s="253">
        <v>5.0000000000000001E-3</v>
      </c>
      <c r="Z3" s="257" t="s">
        <v>3115</v>
      </c>
      <c r="AA3" s="174">
        <v>2.0000000000000001E-4</v>
      </c>
      <c r="AB3" s="174">
        <v>0</v>
      </c>
      <c r="AC3" s="174"/>
      <c r="AD3" s="67" t="s">
        <v>3047</v>
      </c>
      <c r="AE3" s="68" t="s">
        <v>3221</v>
      </c>
      <c r="AF3" s="70"/>
      <c r="AG3" s="67" t="s">
        <v>3047</v>
      </c>
      <c r="AH3" s="68" t="s">
        <v>3161</v>
      </c>
      <c r="AI3" s="70"/>
      <c r="AJ3" s="69" t="s">
        <v>115</v>
      </c>
      <c r="AK3" s="69"/>
      <c r="AL3" s="219" t="s">
        <v>1499</v>
      </c>
      <c r="AM3" s="220" t="s">
        <v>1500</v>
      </c>
      <c r="AN3" s="221" t="s">
        <v>1501</v>
      </c>
      <c r="AO3" s="222">
        <v>0.1</v>
      </c>
      <c r="AP3" s="221">
        <v>0.15</v>
      </c>
      <c r="AQ3" s="221">
        <v>0.2</v>
      </c>
      <c r="AR3" s="221">
        <v>0.25</v>
      </c>
      <c r="AS3" s="221">
        <v>0.3</v>
      </c>
      <c r="AT3" s="221">
        <v>0.35</v>
      </c>
      <c r="AU3" s="221">
        <v>0.4</v>
      </c>
      <c r="AV3" s="221">
        <v>0.45</v>
      </c>
      <c r="AW3" s="221">
        <v>0.5</v>
      </c>
      <c r="AX3" s="221">
        <v>0.55000000000000004</v>
      </c>
      <c r="AY3" s="221">
        <v>0.6</v>
      </c>
      <c r="AZ3" s="221">
        <v>0.65</v>
      </c>
      <c r="BA3" s="221">
        <v>0.7</v>
      </c>
      <c r="BB3" s="221">
        <v>0.75</v>
      </c>
      <c r="BC3" s="221">
        <v>0.8</v>
      </c>
      <c r="BD3" s="213"/>
      <c r="BE3" s="241" t="s">
        <v>1499</v>
      </c>
      <c r="BF3" s="242" t="s">
        <v>1500</v>
      </c>
      <c r="BG3" s="232">
        <v>0.2</v>
      </c>
      <c r="BH3" s="221">
        <v>0.25</v>
      </c>
      <c r="BI3" s="221">
        <v>0.3</v>
      </c>
      <c r="BJ3" s="221">
        <v>0.35</v>
      </c>
      <c r="BK3" s="221">
        <v>0.4</v>
      </c>
      <c r="BL3" s="221">
        <v>0.45</v>
      </c>
      <c r="BM3" s="221">
        <v>0.5</v>
      </c>
      <c r="BN3" s="221">
        <v>0.55000000000000004</v>
      </c>
      <c r="BO3" s="221">
        <v>0.6</v>
      </c>
      <c r="BP3" s="221">
        <v>0.65</v>
      </c>
      <c r="BQ3" s="221">
        <v>0.7</v>
      </c>
      <c r="BR3" s="213"/>
      <c r="BS3" s="241" t="s">
        <v>1499</v>
      </c>
      <c r="BT3" s="242" t="s">
        <v>1500</v>
      </c>
      <c r="BU3" s="221">
        <v>0.4</v>
      </c>
      <c r="BV3" s="232">
        <v>0.45</v>
      </c>
      <c r="BW3" s="221">
        <v>0.5</v>
      </c>
      <c r="BX3" s="232">
        <v>0.55000000000000004</v>
      </c>
      <c r="BY3" s="221">
        <v>0.6</v>
      </c>
      <c r="BZ3" s="232">
        <v>0.65</v>
      </c>
      <c r="CA3" s="221">
        <v>0.7</v>
      </c>
      <c r="CB3" s="232">
        <v>0.75</v>
      </c>
      <c r="CC3" s="221">
        <v>0.8</v>
      </c>
      <c r="CD3" s="221">
        <v>0.85</v>
      </c>
      <c r="CE3" s="221">
        <v>0.9</v>
      </c>
      <c r="CF3" s="221">
        <v>0.95</v>
      </c>
      <c r="CG3" s="221">
        <v>1</v>
      </c>
      <c r="CH3" s="221">
        <v>1.05</v>
      </c>
      <c r="CI3" s="221">
        <v>1.1000000000000001</v>
      </c>
      <c r="CJ3" s="221">
        <v>1.1499999999999999</v>
      </c>
      <c r="CK3" s="221">
        <v>1.2</v>
      </c>
      <c r="CL3" s="221">
        <v>1.25</v>
      </c>
      <c r="CM3" s="221">
        <v>1.3</v>
      </c>
      <c r="CN3" s="221">
        <v>1.35</v>
      </c>
      <c r="CO3" s="221">
        <v>1.4</v>
      </c>
      <c r="CP3" s="221">
        <v>1.45</v>
      </c>
      <c r="CQ3" s="221">
        <v>1.5</v>
      </c>
    </row>
    <row r="4" spans="1:95" ht="48" customHeight="1" thickTop="1" thickBot="1" x14ac:dyDescent="0.3">
      <c r="A4" s="51">
        <v>10007</v>
      </c>
      <c r="B4" s="327" t="s">
        <v>172</v>
      </c>
      <c r="C4" s="329">
        <v>0.56799999999999995</v>
      </c>
      <c r="D4" s="61">
        <v>6.4</v>
      </c>
      <c r="E4" s="62">
        <v>1</v>
      </c>
      <c r="F4" s="63" t="s">
        <v>0</v>
      </c>
      <c r="G4" s="72" t="s">
        <v>1535</v>
      </c>
      <c r="H4" s="9"/>
      <c r="I4" s="4"/>
      <c r="J4" s="80">
        <v>11055</v>
      </c>
      <c r="K4" s="81" t="s">
        <v>38</v>
      </c>
      <c r="L4" s="82">
        <v>8</v>
      </c>
      <c r="M4" s="82">
        <v>8</v>
      </c>
      <c r="N4" s="82">
        <v>8</v>
      </c>
      <c r="O4" s="82">
        <v>8</v>
      </c>
      <c r="P4" s="82"/>
      <c r="Q4" s="252" t="s">
        <v>108</v>
      </c>
      <c r="R4" s="252" t="s">
        <v>94</v>
      </c>
      <c r="S4" s="252" t="s">
        <v>53</v>
      </c>
      <c r="T4" s="252" t="s">
        <v>10</v>
      </c>
      <c r="U4" s="252" t="s">
        <v>90</v>
      </c>
      <c r="V4" s="252" t="s">
        <v>3224</v>
      </c>
      <c r="W4" s="252" t="s">
        <v>3130</v>
      </c>
      <c r="X4" s="253">
        <v>0.15</v>
      </c>
      <c r="Y4" s="253">
        <v>6.0000000000000001E-3</v>
      </c>
      <c r="Z4" s="257" t="s">
        <v>3116</v>
      </c>
      <c r="AA4" s="174">
        <v>2.9999999999999997E-4</v>
      </c>
      <c r="AB4" s="174">
        <v>5.0000000000000001E-3</v>
      </c>
      <c r="AC4" s="174"/>
      <c r="AD4" s="67" t="s">
        <v>3047</v>
      </c>
      <c r="AE4" s="68" t="s">
        <v>1483</v>
      </c>
      <c r="AF4" s="70"/>
      <c r="AG4" s="67" t="s">
        <v>3047</v>
      </c>
      <c r="AH4" s="68" t="s">
        <v>1476</v>
      </c>
      <c r="AI4" s="70"/>
      <c r="AJ4" s="70" t="s">
        <v>2</v>
      </c>
      <c r="AK4" s="70"/>
      <c r="AL4" s="226">
        <v>11076</v>
      </c>
      <c r="AM4" s="227" t="s">
        <v>176</v>
      </c>
      <c r="AN4" s="228">
        <v>2.5000000000000001E-2</v>
      </c>
      <c r="AO4" s="229">
        <v>0.01</v>
      </c>
      <c r="AP4" s="228">
        <v>1.4999999999999999E-2</v>
      </c>
      <c r="AQ4" s="228">
        <v>0.02</v>
      </c>
      <c r="AR4" s="228">
        <v>2.5000000000000001E-2</v>
      </c>
      <c r="AS4" s="228">
        <v>0.03</v>
      </c>
      <c r="AT4" s="228"/>
      <c r="AU4" s="228"/>
      <c r="AV4" s="228"/>
      <c r="AW4" s="228"/>
      <c r="AX4" s="228"/>
      <c r="AY4" s="228"/>
      <c r="AZ4" s="228"/>
      <c r="BA4" s="228"/>
      <c r="BB4" s="228"/>
      <c r="BC4" s="228"/>
      <c r="BD4" s="212"/>
      <c r="BE4" s="243">
        <v>11076</v>
      </c>
      <c r="BF4" s="244" t="s">
        <v>176</v>
      </c>
      <c r="BG4" s="234">
        <v>0.01</v>
      </c>
      <c r="BH4" s="228">
        <v>1.4999999999999999E-2</v>
      </c>
      <c r="BI4" s="228">
        <v>0.02</v>
      </c>
      <c r="BJ4" s="228">
        <v>2.5000000000000001E-2</v>
      </c>
      <c r="BK4" s="228">
        <v>0.03</v>
      </c>
      <c r="BL4" s="228"/>
      <c r="BM4" s="228"/>
      <c r="BN4" s="228"/>
      <c r="BO4" s="228"/>
      <c r="BP4" s="228"/>
      <c r="BQ4" s="228"/>
      <c r="BR4" s="212"/>
      <c r="BS4" s="243">
        <v>11076</v>
      </c>
      <c r="BT4" s="244" t="s">
        <v>176</v>
      </c>
      <c r="BU4" s="274"/>
      <c r="BV4" s="274"/>
      <c r="BW4" s="274"/>
      <c r="BX4" s="274"/>
      <c r="BY4" s="274"/>
      <c r="BZ4" s="274"/>
      <c r="CA4" s="274"/>
      <c r="CB4" s="234"/>
      <c r="CC4" s="228"/>
      <c r="CD4" s="228"/>
      <c r="CE4" s="228"/>
      <c r="CF4" s="228"/>
      <c r="CG4" s="228"/>
      <c r="CH4" s="228"/>
      <c r="CI4" s="228"/>
      <c r="CJ4" s="228"/>
      <c r="CK4" s="228"/>
      <c r="CL4" s="228"/>
      <c r="CM4" s="228"/>
      <c r="CN4" s="228"/>
      <c r="CO4" s="228"/>
      <c r="CP4" s="228"/>
      <c r="CQ4" s="228"/>
    </row>
    <row r="5" spans="1:95" ht="48" customHeight="1" thickTop="1" thickBot="1" x14ac:dyDescent="0.3">
      <c r="A5" s="55">
        <v>10008</v>
      </c>
      <c r="B5" s="73" t="s">
        <v>190</v>
      </c>
      <c r="C5" s="56"/>
      <c r="D5" s="57">
        <v>13.25</v>
      </c>
      <c r="E5" s="58">
        <v>1</v>
      </c>
      <c r="F5" s="59" t="s">
        <v>0</v>
      </c>
      <c r="G5" s="72" t="s">
        <v>1536</v>
      </c>
      <c r="H5" s="9"/>
      <c r="I5" s="4"/>
      <c r="J5" s="80">
        <v>11133</v>
      </c>
      <c r="K5" s="81" t="s">
        <v>73</v>
      </c>
      <c r="L5" s="82">
        <v>5</v>
      </c>
      <c r="M5" s="82">
        <v>5</v>
      </c>
      <c r="N5" s="82">
        <v>5</v>
      </c>
      <c r="O5" s="82">
        <v>5</v>
      </c>
      <c r="P5" s="82"/>
      <c r="Q5" s="252" t="s">
        <v>109</v>
      </c>
      <c r="R5" s="252" t="s">
        <v>95</v>
      </c>
      <c r="S5" s="252" t="s">
        <v>91</v>
      </c>
      <c r="T5" s="252" t="s">
        <v>18</v>
      </c>
      <c r="U5" s="252" t="s">
        <v>153</v>
      </c>
      <c r="V5" s="252" t="s">
        <v>3223</v>
      </c>
      <c r="W5" s="252" t="s">
        <v>3127</v>
      </c>
      <c r="X5" s="253">
        <v>0.2</v>
      </c>
      <c r="Y5" s="253">
        <v>7.0000000000000001E-3</v>
      </c>
      <c r="Z5" s="257" t="s">
        <v>67</v>
      </c>
      <c r="AA5" s="174">
        <v>4.0000000000000002E-4</v>
      </c>
      <c r="AB5" s="174">
        <v>0.01</v>
      </c>
      <c r="AC5" s="174"/>
      <c r="AD5" s="67" t="s">
        <v>3047</v>
      </c>
      <c r="AE5" s="68" t="s">
        <v>1484</v>
      </c>
      <c r="AF5" s="70"/>
      <c r="AG5" s="67" t="s">
        <v>3047</v>
      </c>
      <c r="AH5" s="68" t="s">
        <v>3150</v>
      </c>
      <c r="AI5" s="70"/>
      <c r="AJ5" s="70"/>
      <c r="AK5" s="70"/>
      <c r="AL5" s="223">
        <v>11176</v>
      </c>
      <c r="AM5" s="230" t="s">
        <v>177</v>
      </c>
      <c r="AN5" s="224">
        <v>0.01</v>
      </c>
      <c r="AO5" s="225">
        <v>2.5000000000000001E-3</v>
      </c>
      <c r="AP5" s="224">
        <v>5.0000000000000001E-3</v>
      </c>
      <c r="AQ5" s="224">
        <v>7.4999999999999997E-3</v>
      </c>
      <c r="AR5" s="224">
        <v>0.01</v>
      </c>
      <c r="AS5" s="224">
        <v>1.2500000000000001E-2</v>
      </c>
      <c r="AT5" s="224"/>
      <c r="AU5" s="224"/>
      <c r="AV5" s="224"/>
      <c r="AW5" s="224"/>
      <c r="AX5" s="224"/>
      <c r="AY5" s="224"/>
      <c r="AZ5" s="224"/>
      <c r="BA5" s="224"/>
      <c r="BB5" s="224"/>
      <c r="BC5" s="224"/>
      <c r="BD5" s="212"/>
      <c r="BE5" s="245">
        <v>11176</v>
      </c>
      <c r="BF5" s="246" t="s">
        <v>177</v>
      </c>
      <c r="BG5" s="233">
        <v>2.5000000000000001E-3</v>
      </c>
      <c r="BH5" s="224">
        <v>5.0000000000000001E-3</v>
      </c>
      <c r="BI5" s="224">
        <v>7.4999999999999997E-3</v>
      </c>
      <c r="BJ5" s="224">
        <v>0.01</v>
      </c>
      <c r="BK5" s="224">
        <v>1.2500000000000001E-2</v>
      </c>
      <c r="BL5" s="224"/>
      <c r="BM5" s="224"/>
      <c r="BN5" s="224"/>
      <c r="BO5" s="224"/>
      <c r="BP5" s="224"/>
      <c r="BQ5" s="224"/>
      <c r="BR5" s="212"/>
      <c r="BS5" s="245">
        <v>11176</v>
      </c>
      <c r="BT5" s="246" t="s">
        <v>177</v>
      </c>
      <c r="BU5" s="275"/>
      <c r="BV5" s="275"/>
      <c r="BW5" s="275"/>
      <c r="BX5" s="275"/>
      <c r="BY5" s="275"/>
      <c r="BZ5" s="275"/>
      <c r="CA5" s="275"/>
      <c r="CB5" s="233"/>
      <c r="CC5" s="224"/>
      <c r="CD5" s="224"/>
      <c r="CE5" s="224"/>
      <c r="CF5" s="224"/>
      <c r="CG5" s="224"/>
      <c r="CH5" s="224"/>
      <c r="CI5" s="224"/>
      <c r="CJ5" s="224"/>
      <c r="CK5" s="224"/>
      <c r="CL5" s="224"/>
      <c r="CM5" s="224"/>
      <c r="CN5" s="224"/>
      <c r="CO5" s="224"/>
      <c r="CP5" s="224"/>
      <c r="CQ5" s="224"/>
    </row>
    <row r="6" spans="1:95" ht="48" customHeight="1" thickTop="1" thickBot="1" x14ac:dyDescent="0.3">
      <c r="A6" s="55">
        <v>10009</v>
      </c>
      <c r="B6" s="73" t="s">
        <v>191</v>
      </c>
      <c r="C6" s="56"/>
      <c r="D6" s="57">
        <v>9.9</v>
      </c>
      <c r="E6" s="58">
        <v>1</v>
      </c>
      <c r="F6" s="59" t="s">
        <v>0</v>
      </c>
      <c r="G6" s="72" t="s">
        <v>1537</v>
      </c>
      <c r="H6" s="9"/>
      <c r="I6" s="4"/>
      <c r="J6" s="80">
        <v>11020</v>
      </c>
      <c r="K6" s="81" t="s">
        <v>72</v>
      </c>
      <c r="L6" s="82">
        <v>2.5</v>
      </c>
      <c r="M6" s="82">
        <v>2.5</v>
      </c>
      <c r="N6" s="82">
        <v>2.5</v>
      </c>
      <c r="O6" s="82">
        <v>2.5</v>
      </c>
      <c r="P6" s="82"/>
      <c r="Q6" s="252" t="s">
        <v>110</v>
      </c>
      <c r="R6" s="252" t="s">
        <v>96</v>
      </c>
      <c r="S6" s="252" t="s">
        <v>63</v>
      </c>
      <c r="T6" s="252" t="s">
        <v>40</v>
      </c>
      <c r="U6" s="252" t="s">
        <v>86</v>
      </c>
      <c r="V6" s="252" t="s">
        <v>3217</v>
      </c>
      <c r="W6" s="252" t="s">
        <v>3222</v>
      </c>
      <c r="X6" s="253">
        <v>0.25</v>
      </c>
      <c r="Y6" s="253">
        <v>8.0000000000000002E-3</v>
      </c>
      <c r="Z6" s="257" t="s">
        <v>66</v>
      </c>
      <c r="AA6" s="174">
        <v>5.0000000000000001E-4</v>
      </c>
      <c r="AB6" s="174">
        <v>1.4999999999999999E-2</v>
      </c>
      <c r="AC6" s="174"/>
      <c r="AD6" s="67" t="s">
        <v>3047</v>
      </c>
      <c r="AE6" s="68" t="s">
        <v>1485</v>
      </c>
      <c r="AF6" s="70"/>
      <c r="AG6" s="67" t="s">
        <v>3158</v>
      </c>
      <c r="AH6" s="67" t="s">
        <v>186</v>
      </c>
      <c r="AI6" s="70"/>
      <c r="AJ6" s="70"/>
      <c r="AK6" s="70"/>
      <c r="AL6" s="226">
        <v>11152</v>
      </c>
      <c r="AM6" s="227" t="s">
        <v>180</v>
      </c>
      <c r="AN6" s="228">
        <v>1.7999999999999999E-2</v>
      </c>
      <c r="AO6" s="229">
        <v>1.7999999999999999E-2</v>
      </c>
      <c r="AP6" s="228">
        <v>1.7999999999999999E-2</v>
      </c>
      <c r="AQ6" s="228">
        <v>1.7999999999999999E-2</v>
      </c>
      <c r="AR6" s="228">
        <v>1.7999999999999999E-2</v>
      </c>
      <c r="AS6" s="228">
        <v>1.7999999999999999E-2</v>
      </c>
      <c r="AT6" s="228">
        <v>1.7999999999999999E-2</v>
      </c>
      <c r="AU6" s="228">
        <v>1.7999999999999999E-2</v>
      </c>
      <c r="AV6" s="228">
        <v>1.7999999999999999E-2</v>
      </c>
      <c r="AW6" s="228">
        <v>1.7999999999999999E-2</v>
      </c>
      <c r="AX6" s="228">
        <v>1.7999999999999999E-2</v>
      </c>
      <c r="AY6" s="228">
        <v>1.7999999999999999E-2</v>
      </c>
      <c r="AZ6" s="228">
        <v>1.7999999999999999E-2</v>
      </c>
      <c r="BA6" s="228">
        <v>1.7999999999999999E-2</v>
      </c>
      <c r="BB6" s="228">
        <v>1.7999999999999999E-2</v>
      </c>
      <c r="BC6" s="228">
        <v>1.7999999999999999E-2</v>
      </c>
      <c r="BD6" s="212"/>
      <c r="BE6" s="243">
        <v>11152</v>
      </c>
      <c r="BF6" s="244" t="s">
        <v>180</v>
      </c>
      <c r="BG6" s="234">
        <v>1.7999999999999999E-2</v>
      </c>
      <c r="BH6" s="228">
        <v>1.7999999999999999E-2</v>
      </c>
      <c r="BI6" s="228">
        <v>1.7999999999999999E-2</v>
      </c>
      <c r="BJ6" s="228">
        <v>1.7999999999999999E-2</v>
      </c>
      <c r="BK6" s="228">
        <v>1.7999999999999999E-2</v>
      </c>
      <c r="BL6" s="228">
        <v>1.7999999999999999E-2</v>
      </c>
      <c r="BM6" s="228">
        <v>1.7999999999999999E-2</v>
      </c>
      <c r="BN6" s="228">
        <v>1.7999999999999999E-2</v>
      </c>
      <c r="BO6" s="228">
        <v>1.7999999999999999E-2</v>
      </c>
      <c r="BP6" s="228">
        <v>1.7999999999999999E-2</v>
      </c>
      <c r="BQ6" s="228">
        <v>1.7999999999999999E-2</v>
      </c>
      <c r="BR6" s="212"/>
      <c r="BS6" s="243">
        <v>11152</v>
      </c>
      <c r="BT6" s="244" t="s">
        <v>180</v>
      </c>
      <c r="BU6" s="234">
        <v>1.7999999999999999E-2</v>
      </c>
      <c r="BV6" s="234">
        <v>1.7999999999999999E-2</v>
      </c>
      <c r="BW6" s="234">
        <v>1.7999999999999999E-2</v>
      </c>
      <c r="BX6" s="234">
        <v>1.7999999999999999E-2</v>
      </c>
      <c r="BY6" s="234">
        <v>1.7999999999999999E-2</v>
      </c>
      <c r="BZ6" s="234">
        <v>1.7999999999999999E-2</v>
      </c>
      <c r="CA6" s="234">
        <v>1.7999999999999999E-2</v>
      </c>
      <c r="CB6" s="234">
        <v>1.7999999999999999E-2</v>
      </c>
      <c r="CC6" s="228">
        <v>1.7999999999999999E-2</v>
      </c>
      <c r="CD6" s="228">
        <v>1.7999999999999999E-2</v>
      </c>
      <c r="CE6" s="228">
        <v>1.7999999999999999E-2</v>
      </c>
      <c r="CF6" s="228">
        <v>1.7999999999999999E-2</v>
      </c>
      <c r="CG6" s="228">
        <v>1.7999999999999999E-2</v>
      </c>
      <c r="CH6" s="228">
        <v>1.7999999999999999E-2</v>
      </c>
      <c r="CI6" s="228">
        <v>1.7999999999999999E-2</v>
      </c>
      <c r="CJ6" s="228">
        <v>1.7999999999999999E-2</v>
      </c>
      <c r="CK6" s="228">
        <v>1.7999999999999999E-2</v>
      </c>
      <c r="CL6" s="228">
        <v>1.7999999999999999E-2</v>
      </c>
      <c r="CM6" s="228">
        <v>1.7999999999999999E-2</v>
      </c>
      <c r="CN6" s="228">
        <v>1.7999999999999999E-2</v>
      </c>
      <c r="CO6" s="228">
        <v>1.7999999999999999E-2</v>
      </c>
      <c r="CP6" s="228">
        <v>1.7999999999999999E-2</v>
      </c>
      <c r="CQ6" s="228">
        <v>1.7999999999999999E-2</v>
      </c>
    </row>
    <row r="7" spans="1:95" ht="48" customHeight="1" thickTop="1" thickBot="1" x14ac:dyDescent="0.3">
      <c r="A7" s="55">
        <v>10010</v>
      </c>
      <c r="B7" s="73" t="s">
        <v>192</v>
      </c>
      <c r="C7" s="56"/>
      <c r="D7" s="57">
        <v>5.0999999999999996</v>
      </c>
      <c r="E7" s="58">
        <v>1</v>
      </c>
      <c r="F7" s="59" t="s">
        <v>0</v>
      </c>
      <c r="G7" s="72" t="s">
        <v>1538</v>
      </c>
      <c r="H7" s="5"/>
      <c r="I7" s="5"/>
      <c r="J7" s="80">
        <v>10420</v>
      </c>
      <c r="K7" s="81" t="s">
        <v>71</v>
      </c>
      <c r="L7" s="82">
        <v>4</v>
      </c>
      <c r="M7" s="82"/>
      <c r="N7" s="82"/>
      <c r="O7" s="82"/>
      <c r="P7" s="82"/>
      <c r="Q7" s="252" t="s">
        <v>111</v>
      </c>
      <c r="R7" s="252" t="s">
        <v>97</v>
      </c>
      <c r="S7" s="252" t="s">
        <v>85</v>
      </c>
      <c r="T7" s="252" t="s">
        <v>20</v>
      </c>
      <c r="U7" s="252" t="s">
        <v>87</v>
      </c>
      <c r="V7" s="252" t="s">
        <v>3226</v>
      </c>
      <c r="W7" s="252" t="s">
        <v>176</v>
      </c>
      <c r="X7" s="253">
        <v>0.3</v>
      </c>
      <c r="Y7" s="253">
        <v>8.9999999999999993E-3</v>
      </c>
      <c r="Z7" s="257" t="s">
        <v>69</v>
      </c>
      <c r="AA7" s="174">
        <v>5.9999999999999995E-4</v>
      </c>
      <c r="AB7" s="174">
        <v>0.02</v>
      </c>
      <c r="AC7" s="174"/>
      <c r="AD7" s="67" t="s">
        <v>3047</v>
      </c>
      <c r="AE7" s="68" t="s">
        <v>1486</v>
      </c>
      <c r="AF7" s="70"/>
      <c r="AG7" s="67" t="s">
        <v>186</v>
      </c>
      <c r="AH7" s="70" t="s">
        <v>186</v>
      </c>
      <c r="AI7" s="70"/>
      <c r="AJ7" s="70"/>
      <c r="AK7" s="70"/>
      <c r="AL7" s="226">
        <v>11066</v>
      </c>
      <c r="AM7" s="227" t="s">
        <v>367</v>
      </c>
      <c r="AN7" s="228">
        <v>3.6999999999999998E-2</v>
      </c>
      <c r="AO7" s="229">
        <v>3.6999999999999998E-2</v>
      </c>
      <c r="AP7" s="228">
        <v>3.6999999999999998E-2</v>
      </c>
      <c r="AQ7" s="228">
        <v>3.6999999999999998E-2</v>
      </c>
      <c r="AR7" s="228">
        <v>3.6999999999999998E-2</v>
      </c>
      <c r="AS7" s="228">
        <v>3.6999999999999998E-2</v>
      </c>
      <c r="AT7" s="228">
        <v>3.6999999999999998E-2</v>
      </c>
      <c r="AU7" s="228">
        <v>3.6999999999999998E-2</v>
      </c>
      <c r="AV7" s="228">
        <v>3.6999999999999998E-2</v>
      </c>
      <c r="AW7" s="228">
        <v>3.6999999999999998E-2</v>
      </c>
      <c r="AX7" s="228">
        <v>3.6999999999999998E-2</v>
      </c>
      <c r="AY7" s="228">
        <v>3.6999999999999998E-2</v>
      </c>
      <c r="AZ7" s="228">
        <v>3.6999999999999998E-2</v>
      </c>
      <c r="BA7" s="228">
        <v>3.6999999999999998E-2</v>
      </c>
      <c r="BB7" s="228">
        <v>3.6999999999999998E-2</v>
      </c>
      <c r="BC7" s="228">
        <v>3.6999999999999998E-2</v>
      </c>
      <c r="BD7" s="212"/>
      <c r="BE7" s="226">
        <v>11066</v>
      </c>
      <c r="BF7" s="227" t="s">
        <v>367</v>
      </c>
      <c r="BG7" s="228">
        <v>3.6999999999999998E-2</v>
      </c>
      <c r="BH7" s="228">
        <v>3.6999999999999998E-2</v>
      </c>
      <c r="BI7" s="228">
        <v>3.6999999999999998E-2</v>
      </c>
      <c r="BJ7" s="228">
        <v>3.6999999999999998E-2</v>
      </c>
      <c r="BK7" s="228">
        <v>3.6999999999999998E-2</v>
      </c>
      <c r="BL7" s="228">
        <v>3.6999999999999998E-2</v>
      </c>
      <c r="BM7" s="228">
        <v>3.6999999999999998E-2</v>
      </c>
      <c r="BN7" s="228">
        <v>3.6999999999999998E-2</v>
      </c>
      <c r="BO7" s="228">
        <v>3.6999999999999998E-2</v>
      </c>
      <c r="BP7" s="228">
        <v>3.6999999999999998E-2</v>
      </c>
      <c r="BQ7" s="228">
        <v>3.6999999999999998E-2</v>
      </c>
      <c r="BR7" s="212"/>
      <c r="BS7" s="226">
        <v>11066</v>
      </c>
      <c r="BT7" s="227" t="s">
        <v>367</v>
      </c>
      <c r="BU7" s="234">
        <v>3.6999999999999998E-2</v>
      </c>
      <c r="BV7" s="234">
        <v>3.6999999999999998E-2</v>
      </c>
      <c r="BW7" s="234">
        <v>3.6999999999999998E-2</v>
      </c>
      <c r="BX7" s="234">
        <v>3.6999999999999998E-2</v>
      </c>
      <c r="BY7" s="234">
        <v>3.6999999999999998E-2</v>
      </c>
      <c r="BZ7" s="234">
        <v>3.6999999999999998E-2</v>
      </c>
      <c r="CA7" s="234">
        <v>3.6999999999999998E-2</v>
      </c>
      <c r="CB7" s="234">
        <v>3.6999999999999998E-2</v>
      </c>
      <c r="CC7" s="228">
        <v>3.6999999999999998E-2</v>
      </c>
      <c r="CD7" s="228">
        <v>3.6999999999999998E-2</v>
      </c>
      <c r="CE7" s="228">
        <v>3.6999999999999998E-2</v>
      </c>
      <c r="CF7" s="228">
        <v>3.6999999999999998E-2</v>
      </c>
      <c r="CG7" s="228">
        <v>3.6999999999999998E-2</v>
      </c>
      <c r="CH7" s="228"/>
      <c r="CI7" s="228"/>
      <c r="CJ7" s="228"/>
      <c r="CK7" s="228"/>
      <c r="CL7" s="228"/>
      <c r="CM7" s="228"/>
      <c r="CN7" s="228"/>
      <c r="CO7" s="228"/>
      <c r="CP7" s="228"/>
      <c r="CQ7" s="228"/>
    </row>
    <row r="8" spans="1:95" ht="48" customHeight="1" thickTop="1" thickBot="1" x14ac:dyDescent="0.3">
      <c r="A8" s="55">
        <v>10011</v>
      </c>
      <c r="B8" s="73" t="s">
        <v>193</v>
      </c>
      <c r="C8" s="56"/>
      <c r="D8" s="57">
        <v>9.9</v>
      </c>
      <c r="E8" s="58">
        <v>1</v>
      </c>
      <c r="F8" s="59" t="s">
        <v>0</v>
      </c>
      <c r="G8" s="72" t="s">
        <v>1539</v>
      </c>
      <c r="H8" s="5"/>
      <c r="I8" s="5"/>
      <c r="J8" s="80">
        <v>10034</v>
      </c>
      <c r="K8" s="81" t="s">
        <v>70</v>
      </c>
      <c r="L8" s="82">
        <v>2</v>
      </c>
      <c r="M8" s="82">
        <v>2</v>
      </c>
      <c r="N8" s="82">
        <v>2</v>
      </c>
      <c r="O8" s="82">
        <v>2</v>
      </c>
      <c r="P8" s="82"/>
      <c r="Q8" s="252" t="s">
        <v>133</v>
      </c>
      <c r="R8" s="252" t="s">
        <v>98</v>
      </c>
      <c r="S8" s="252" t="s">
        <v>1475</v>
      </c>
      <c r="T8" s="252" t="s">
        <v>41</v>
      </c>
      <c r="U8" s="252" t="s">
        <v>84</v>
      </c>
      <c r="V8" s="252"/>
      <c r="W8" s="252" t="s">
        <v>177</v>
      </c>
      <c r="X8" s="253">
        <v>0.35</v>
      </c>
      <c r="Y8" s="253">
        <v>0.01</v>
      </c>
      <c r="Z8" s="257" t="s">
        <v>3117</v>
      </c>
      <c r="AA8" s="174">
        <v>6.9999999999999999E-4</v>
      </c>
      <c r="AB8" s="174">
        <v>2.5000000000000001E-2</v>
      </c>
      <c r="AC8" s="174"/>
      <c r="AD8" s="67" t="s">
        <v>3047</v>
      </c>
      <c r="AE8" s="68" t="s">
        <v>1490</v>
      </c>
      <c r="AF8" s="70"/>
      <c r="AG8" s="67" t="s">
        <v>3047</v>
      </c>
      <c r="AH8" s="68" t="s">
        <v>1490</v>
      </c>
      <c r="AI8" s="70"/>
      <c r="AJ8" s="70"/>
      <c r="AK8" s="70"/>
      <c r="AL8" s="223">
        <v>11023</v>
      </c>
      <c r="AM8" s="230" t="s">
        <v>174</v>
      </c>
      <c r="AN8" s="224">
        <v>0.04</v>
      </c>
      <c r="AO8" s="225">
        <v>0.03</v>
      </c>
      <c r="AP8" s="224">
        <v>3.15E-2</v>
      </c>
      <c r="AQ8" s="224">
        <v>3.3000000000000002E-2</v>
      </c>
      <c r="AR8" s="224">
        <v>3.4500000000000003E-2</v>
      </c>
      <c r="AS8" s="224">
        <v>3.5999999999999997E-2</v>
      </c>
      <c r="AT8" s="224">
        <v>3.7499999999999999E-2</v>
      </c>
      <c r="AU8" s="224">
        <v>3.9E-2</v>
      </c>
      <c r="AV8" s="224">
        <v>0.04</v>
      </c>
      <c r="AW8" s="224">
        <v>0.04</v>
      </c>
      <c r="AX8" s="224">
        <v>0.04</v>
      </c>
      <c r="AY8" s="224">
        <v>0.04</v>
      </c>
      <c r="AZ8" s="224">
        <v>0.04</v>
      </c>
      <c r="BA8" s="224">
        <v>0.04</v>
      </c>
      <c r="BB8" s="224">
        <v>0.04</v>
      </c>
      <c r="BC8" s="224">
        <v>0.04</v>
      </c>
      <c r="BD8" s="212"/>
      <c r="BE8" s="245">
        <v>11023</v>
      </c>
      <c r="BF8" s="246" t="s">
        <v>174</v>
      </c>
      <c r="BG8" s="233">
        <v>0.02</v>
      </c>
      <c r="BH8" s="224">
        <v>0.02</v>
      </c>
      <c r="BI8" s="224">
        <v>0.02</v>
      </c>
      <c r="BJ8" s="224">
        <v>2.1999999999999999E-2</v>
      </c>
      <c r="BK8" s="224">
        <v>2.1999999999999999E-2</v>
      </c>
      <c r="BL8" s="224">
        <v>2.35E-2</v>
      </c>
      <c r="BM8" s="224">
        <v>2.5000000000000001E-2</v>
      </c>
      <c r="BN8" s="224">
        <v>2.6499999999999999E-2</v>
      </c>
      <c r="BO8" s="224">
        <v>2.8000000000000001E-2</v>
      </c>
      <c r="BP8" s="224">
        <v>0.03</v>
      </c>
      <c r="BQ8" s="224">
        <v>3.2000000000000001E-2</v>
      </c>
      <c r="BR8" s="212"/>
      <c r="BS8" s="245">
        <v>11023</v>
      </c>
      <c r="BT8" s="246" t="s">
        <v>174</v>
      </c>
      <c r="BU8" s="233">
        <v>0.04</v>
      </c>
      <c r="BV8" s="233">
        <v>0.04</v>
      </c>
      <c r="BW8" s="233">
        <v>0.04</v>
      </c>
      <c r="BX8" s="233">
        <v>0.04</v>
      </c>
      <c r="BY8" s="233">
        <v>0.04</v>
      </c>
      <c r="BZ8" s="233">
        <v>0.04</v>
      </c>
      <c r="CA8" s="233">
        <v>0.04</v>
      </c>
      <c r="CB8" s="233">
        <v>0.04</v>
      </c>
      <c r="CC8" s="224">
        <v>0.04</v>
      </c>
      <c r="CD8" s="224">
        <v>0.04</v>
      </c>
      <c r="CE8" s="224">
        <v>0.04</v>
      </c>
      <c r="CF8" s="224">
        <v>0.04</v>
      </c>
      <c r="CG8" s="224">
        <v>0.04</v>
      </c>
      <c r="CH8" s="224">
        <v>0.04</v>
      </c>
      <c r="CI8" s="224">
        <v>0.04</v>
      </c>
      <c r="CJ8" s="224">
        <v>0.04</v>
      </c>
      <c r="CK8" s="224">
        <v>0.04</v>
      </c>
      <c r="CL8" s="224">
        <v>0.04</v>
      </c>
      <c r="CM8" s="224">
        <v>0.04</v>
      </c>
      <c r="CN8" s="224">
        <v>0.04</v>
      </c>
      <c r="CO8" s="224">
        <v>0.04</v>
      </c>
      <c r="CP8" s="224">
        <v>0.04</v>
      </c>
      <c r="CQ8" s="224">
        <v>0.04</v>
      </c>
    </row>
    <row r="9" spans="1:95" ht="48" customHeight="1" thickTop="1" thickBot="1" x14ac:dyDescent="0.3">
      <c r="A9" s="55">
        <v>10015</v>
      </c>
      <c r="B9" s="73" t="s">
        <v>194</v>
      </c>
      <c r="C9" s="56"/>
      <c r="D9" s="57">
        <v>1.49</v>
      </c>
      <c r="E9" s="58">
        <v>1</v>
      </c>
      <c r="F9" s="59" t="s">
        <v>0</v>
      </c>
      <c r="G9" s="72" t="s">
        <v>1540</v>
      </c>
      <c r="H9" s="5"/>
      <c r="I9" s="5"/>
      <c r="J9" s="80">
        <v>11007</v>
      </c>
      <c r="K9" s="81" t="s">
        <v>76</v>
      </c>
      <c r="L9" s="82">
        <v>4</v>
      </c>
      <c r="M9" s="82">
        <v>4</v>
      </c>
      <c r="N9" s="82">
        <v>4</v>
      </c>
      <c r="O9" s="82">
        <v>4</v>
      </c>
      <c r="P9" s="82"/>
      <c r="Q9" s="252" t="s">
        <v>134</v>
      </c>
      <c r="R9" s="252" t="s">
        <v>99</v>
      </c>
      <c r="S9" s="252" t="s">
        <v>154</v>
      </c>
      <c r="T9" s="252" t="s">
        <v>23</v>
      </c>
      <c r="U9" s="252" t="s">
        <v>88</v>
      </c>
      <c r="V9" s="252"/>
      <c r="W9" s="252" t="s">
        <v>180</v>
      </c>
      <c r="X9" s="253">
        <v>0.4</v>
      </c>
      <c r="Y9" s="253">
        <v>1.0999999999999999E-2</v>
      </c>
      <c r="Z9" s="257"/>
      <c r="AA9" s="174">
        <v>8.0000000000000004E-4</v>
      </c>
      <c r="AB9" s="174">
        <v>0.03</v>
      </c>
      <c r="AC9" s="174"/>
      <c r="AD9" s="67" t="s">
        <v>3047</v>
      </c>
      <c r="AE9" s="68" t="s">
        <v>3160</v>
      </c>
      <c r="AF9" s="70"/>
      <c r="AG9" s="67" t="s">
        <v>3047</v>
      </c>
      <c r="AH9" s="68" t="s">
        <v>3160</v>
      </c>
      <c r="AI9" s="70"/>
      <c r="AJ9" s="70"/>
      <c r="AK9" s="70"/>
      <c r="AL9" s="226">
        <v>11024</v>
      </c>
      <c r="AM9" s="227" t="s">
        <v>175</v>
      </c>
      <c r="AN9" s="228">
        <v>0.04</v>
      </c>
      <c r="AO9" s="229">
        <v>0.03</v>
      </c>
      <c r="AP9" s="228">
        <v>3.15E-2</v>
      </c>
      <c r="AQ9" s="228">
        <v>3.3000000000000002E-2</v>
      </c>
      <c r="AR9" s="228">
        <v>3.4500000000000003E-2</v>
      </c>
      <c r="AS9" s="228">
        <v>3.5999999999999997E-2</v>
      </c>
      <c r="AT9" s="228">
        <v>3.7499999999999999E-2</v>
      </c>
      <c r="AU9" s="228">
        <v>3.9E-2</v>
      </c>
      <c r="AV9" s="228">
        <v>0.04</v>
      </c>
      <c r="AW9" s="228">
        <v>0.04</v>
      </c>
      <c r="AX9" s="228">
        <v>0.04</v>
      </c>
      <c r="AY9" s="228">
        <v>0.04</v>
      </c>
      <c r="AZ9" s="228">
        <v>0.04</v>
      </c>
      <c r="BA9" s="228">
        <v>0.04</v>
      </c>
      <c r="BB9" s="228">
        <v>0.04</v>
      </c>
      <c r="BC9" s="228">
        <v>0.04</v>
      </c>
      <c r="BD9" s="212"/>
      <c r="BE9" s="243">
        <v>11024</v>
      </c>
      <c r="BF9" s="244" t="s">
        <v>175</v>
      </c>
      <c r="BG9" s="234">
        <v>0.02</v>
      </c>
      <c r="BH9" s="228">
        <v>0.02</v>
      </c>
      <c r="BI9" s="228">
        <v>0.02</v>
      </c>
      <c r="BJ9" s="228">
        <v>2.1999999999999999E-2</v>
      </c>
      <c r="BK9" s="228">
        <v>2.1999999999999999E-2</v>
      </c>
      <c r="BL9" s="228">
        <v>2.35E-2</v>
      </c>
      <c r="BM9" s="228">
        <v>2.5000000000000001E-2</v>
      </c>
      <c r="BN9" s="228">
        <v>2.6499999999999999E-2</v>
      </c>
      <c r="BO9" s="228">
        <v>2.8000000000000001E-2</v>
      </c>
      <c r="BP9" s="228">
        <v>0.03</v>
      </c>
      <c r="BQ9" s="228">
        <v>3.2000000000000001E-2</v>
      </c>
      <c r="BR9" s="212"/>
      <c r="BS9" s="243">
        <v>11024</v>
      </c>
      <c r="BT9" s="244" t="s">
        <v>175</v>
      </c>
      <c r="BU9" s="234">
        <v>0.04</v>
      </c>
      <c r="BV9" s="234">
        <v>0.04</v>
      </c>
      <c r="BW9" s="234">
        <v>0.04</v>
      </c>
      <c r="BX9" s="234">
        <v>0.04</v>
      </c>
      <c r="BY9" s="234">
        <v>0.04</v>
      </c>
      <c r="BZ9" s="234">
        <v>0.04</v>
      </c>
      <c r="CA9" s="234">
        <v>0.04</v>
      </c>
      <c r="CB9" s="234">
        <v>0.04</v>
      </c>
      <c r="CC9" s="228">
        <v>0.04</v>
      </c>
      <c r="CD9" s="228">
        <v>0.04</v>
      </c>
      <c r="CE9" s="228">
        <v>0.04</v>
      </c>
      <c r="CF9" s="228">
        <v>0.04</v>
      </c>
      <c r="CG9" s="228">
        <v>0.04</v>
      </c>
      <c r="CH9" s="228">
        <v>0.04</v>
      </c>
      <c r="CI9" s="228">
        <v>0.04</v>
      </c>
      <c r="CJ9" s="228">
        <v>0.04</v>
      </c>
      <c r="CK9" s="228">
        <v>0.04</v>
      </c>
      <c r="CL9" s="228">
        <v>0.04</v>
      </c>
      <c r="CM9" s="228">
        <v>0.04</v>
      </c>
      <c r="CN9" s="228">
        <v>0.04</v>
      </c>
      <c r="CO9" s="228">
        <v>0.04</v>
      </c>
      <c r="CP9" s="228">
        <v>0.04</v>
      </c>
      <c r="CQ9" s="228">
        <v>0.04</v>
      </c>
    </row>
    <row r="10" spans="1:95" ht="48" customHeight="1" thickTop="1" thickBot="1" x14ac:dyDescent="0.3">
      <c r="A10" s="55">
        <v>10022</v>
      </c>
      <c r="B10" s="73" t="s">
        <v>195</v>
      </c>
      <c r="C10" s="56"/>
      <c r="D10" s="57">
        <v>9.9</v>
      </c>
      <c r="E10" s="58">
        <v>1</v>
      </c>
      <c r="F10" s="59" t="s">
        <v>0</v>
      </c>
      <c r="G10" s="72" t="s">
        <v>1541</v>
      </c>
      <c r="H10" s="5"/>
      <c r="I10" s="5"/>
      <c r="J10" s="80">
        <v>11054</v>
      </c>
      <c r="K10" s="81" t="s">
        <v>77</v>
      </c>
      <c r="L10" s="82"/>
      <c r="M10" s="82"/>
      <c r="N10" s="82"/>
      <c r="O10" s="82"/>
      <c r="P10" s="82"/>
      <c r="Q10" s="252" t="s">
        <v>165</v>
      </c>
      <c r="R10" s="252" t="s">
        <v>100</v>
      </c>
      <c r="S10" s="252" t="s">
        <v>182</v>
      </c>
      <c r="T10" s="252" t="s">
        <v>25</v>
      </c>
      <c r="U10" s="252" t="s">
        <v>166</v>
      </c>
      <c r="V10" s="252"/>
      <c r="W10" s="252" t="s">
        <v>367</v>
      </c>
      <c r="X10" s="253">
        <v>0.45</v>
      </c>
      <c r="Y10" s="253">
        <v>1.2E-2</v>
      </c>
      <c r="Z10" s="257"/>
      <c r="AA10" s="174">
        <v>8.9999999999999998E-4</v>
      </c>
      <c r="AB10" s="174"/>
      <c r="AC10" s="174"/>
      <c r="AD10" s="67" t="s">
        <v>3047</v>
      </c>
      <c r="AE10" s="70" t="s">
        <v>1487</v>
      </c>
      <c r="AF10" s="70"/>
      <c r="AG10" s="67" t="s">
        <v>3047</v>
      </c>
      <c r="AH10" s="70" t="s">
        <v>1488</v>
      </c>
      <c r="AI10" s="70"/>
      <c r="AJ10" s="70"/>
      <c r="AK10" s="70"/>
      <c r="AL10" s="223">
        <v>11016</v>
      </c>
      <c r="AM10" s="230" t="s">
        <v>344</v>
      </c>
      <c r="AN10" s="224">
        <v>0.04</v>
      </c>
      <c r="AO10" s="225">
        <v>0.03</v>
      </c>
      <c r="AP10" s="224">
        <v>3.15E-2</v>
      </c>
      <c r="AQ10" s="224">
        <v>3.3000000000000002E-2</v>
      </c>
      <c r="AR10" s="224">
        <v>3.4500000000000003E-2</v>
      </c>
      <c r="AS10" s="224">
        <v>3.5999999999999997E-2</v>
      </c>
      <c r="AT10" s="224">
        <v>3.7499999999999999E-2</v>
      </c>
      <c r="AU10" s="224">
        <v>3.9E-2</v>
      </c>
      <c r="AV10" s="224">
        <v>0.04</v>
      </c>
      <c r="AW10" s="224">
        <v>0.04</v>
      </c>
      <c r="AX10" s="224">
        <v>0.04</v>
      </c>
      <c r="AY10" s="224">
        <v>0.04</v>
      </c>
      <c r="AZ10" s="224">
        <v>0.04</v>
      </c>
      <c r="BA10" s="224">
        <v>0.04</v>
      </c>
      <c r="BB10" s="224">
        <v>0.04</v>
      </c>
      <c r="BC10" s="224">
        <v>0.04</v>
      </c>
      <c r="BD10" s="212"/>
      <c r="BE10" s="245">
        <v>11016</v>
      </c>
      <c r="BF10" s="246" t="s">
        <v>344</v>
      </c>
      <c r="BG10" s="233">
        <v>0.02</v>
      </c>
      <c r="BH10" s="224">
        <v>0.02</v>
      </c>
      <c r="BI10" s="224">
        <v>0.02</v>
      </c>
      <c r="BJ10" s="224">
        <v>2.1999999999999999E-2</v>
      </c>
      <c r="BK10" s="224">
        <v>2.1999999999999999E-2</v>
      </c>
      <c r="BL10" s="224">
        <v>2.35E-2</v>
      </c>
      <c r="BM10" s="224">
        <v>2.5000000000000001E-2</v>
      </c>
      <c r="BN10" s="224">
        <v>2.6499999999999999E-2</v>
      </c>
      <c r="BO10" s="224">
        <v>2.8000000000000001E-2</v>
      </c>
      <c r="BP10" s="224">
        <v>0.03</v>
      </c>
      <c r="BQ10" s="224">
        <v>3.2000000000000001E-2</v>
      </c>
      <c r="BR10" s="212"/>
      <c r="BS10" s="245">
        <v>11016</v>
      </c>
      <c r="BT10" s="246" t="s">
        <v>344</v>
      </c>
      <c r="BU10" s="233">
        <v>0.04</v>
      </c>
      <c r="BV10" s="233">
        <v>0.04</v>
      </c>
      <c r="BW10" s="233">
        <v>0.04</v>
      </c>
      <c r="BX10" s="233">
        <v>0.04</v>
      </c>
      <c r="BY10" s="233">
        <v>0.04</v>
      </c>
      <c r="BZ10" s="233">
        <v>0.04</v>
      </c>
      <c r="CA10" s="233">
        <v>0.04</v>
      </c>
      <c r="CB10" s="233">
        <v>0.04</v>
      </c>
      <c r="CC10" s="224">
        <v>0.04</v>
      </c>
      <c r="CD10" s="224">
        <v>0.04</v>
      </c>
      <c r="CE10" s="224">
        <v>0.04</v>
      </c>
      <c r="CF10" s="224">
        <v>0.04</v>
      </c>
      <c r="CG10" s="224">
        <v>0.04</v>
      </c>
      <c r="CH10" s="224">
        <v>0.04</v>
      </c>
      <c r="CI10" s="224">
        <v>0.04</v>
      </c>
      <c r="CJ10" s="224">
        <v>0.04</v>
      </c>
      <c r="CK10" s="224">
        <v>0.04</v>
      </c>
      <c r="CL10" s="224">
        <v>0.04</v>
      </c>
      <c r="CM10" s="224">
        <v>0.04</v>
      </c>
      <c r="CN10" s="224">
        <v>0.04</v>
      </c>
      <c r="CO10" s="224">
        <v>0.04</v>
      </c>
      <c r="CP10" s="224">
        <v>0.04</v>
      </c>
      <c r="CQ10" s="224">
        <v>0.04</v>
      </c>
    </row>
    <row r="11" spans="1:95" ht="48" customHeight="1" thickTop="1" thickBot="1" x14ac:dyDescent="0.3">
      <c r="A11" s="55">
        <v>10024</v>
      </c>
      <c r="B11" s="73" t="s">
        <v>196</v>
      </c>
      <c r="C11" s="56"/>
      <c r="D11" s="57">
        <v>13.25</v>
      </c>
      <c r="E11" s="58">
        <v>1</v>
      </c>
      <c r="F11" s="59" t="s">
        <v>0</v>
      </c>
      <c r="G11" s="72" t="s">
        <v>1542</v>
      </c>
      <c r="H11" s="5"/>
      <c r="I11" s="5"/>
      <c r="J11" s="80">
        <v>11039</v>
      </c>
      <c r="K11" s="81" t="s">
        <v>78</v>
      </c>
      <c r="L11" s="82">
        <v>18</v>
      </c>
      <c r="M11" s="82">
        <v>18</v>
      </c>
      <c r="N11" s="82">
        <v>18</v>
      </c>
      <c r="O11" s="82">
        <v>18</v>
      </c>
      <c r="P11" s="82"/>
      <c r="Q11" s="252"/>
      <c r="R11" s="252" t="s">
        <v>101</v>
      </c>
      <c r="S11" s="252"/>
      <c r="T11" s="252" t="s">
        <v>55</v>
      </c>
      <c r="U11" s="252" t="s">
        <v>89</v>
      </c>
      <c r="V11" s="252" t="s">
        <v>3178</v>
      </c>
      <c r="W11" s="252" t="s">
        <v>174</v>
      </c>
      <c r="X11" s="253">
        <v>0.5</v>
      </c>
      <c r="Y11" s="253">
        <v>1.2999999999999999E-2</v>
      </c>
      <c r="Z11" s="257" t="s">
        <v>3050</v>
      </c>
      <c r="AA11" s="174">
        <v>1E-3</v>
      </c>
      <c r="AB11" s="174"/>
      <c r="AC11" s="174"/>
      <c r="AD11" s="67"/>
      <c r="AE11" s="70" t="s">
        <v>3149</v>
      </c>
      <c r="AF11" s="70"/>
      <c r="AG11" s="67" t="s">
        <v>186</v>
      </c>
      <c r="AH11" s="70" t="s">
        <v>3149</v>
      </c>
      <c r="AI11" s="70"/>
      <c r="AJ11" s="70"/>
      <c r="AK11" s="70"/>
      <c r="AL11" s="226">
        <v>51030</v>
      </c>
      <c r="AM11" s="227" t="s">
        <v>54</v>
      </c>
      <c r="AN11" s="228">
        <v>0.01</v>
      </c>
      <c r="AO11" s="229"/>
      <c r="AP11" s="228"/>
      <c r="AQ11" s="228"/>
      <c r="AR11" s="228"/>
      <c r="AS11" s="228"/>
      <c r="AT11" s="228"/>
      <c r="AU11" s="228"/>
      <c r="AV11" s="228"/>
      <c r="AW11" s="228"/>
      <c r="AX11" s="228"/>
      <c r="AY11" s="228"/>
      <c r="AZ11" s="228"/>
      <c r="BA11" s="228"/>
      <c r="BB11" s="228"/>
      <c r="BC11" s="228"/>
      <c r="BD11" s="212"/>
      <c r="BE11" s="243">
        <v>51030</v>
      </c>
      <c r="BF11" s="244" t="s">
        <v>54</v>
      </c>
      <c r="BG11" s="234"/>
      <c r="BH11" s="228"/>
      <c r="BI11" s="228"/>
      <c r="BJ11" s="228"/>
      <c r="BK11" s="228"/>
      <c r="BL11" s="228"/>
      <c r="BM11" s="228"/>
      <c r="BN11" s="228"/>
      <c r="BO11" s="228"/>
      <c r="BP11" s="228"/>
      <c r="BQ11" s="228"/>
      <c r="BR11" s="212"/>
      <c r="BS11" s="243">
        <v>51030</v>
      </c>
      <c r="BT11" s="244" t="s">
        <v>54</v>
      </c>
      <c r="BU11" s="274"/>
      <c r="BV11" s="274"/>
      <c r="BW11" s="274"/>
      <c r="BX11" s="274"/>
      <c r="BY11" s="274"/>
      <c r="BZ11" s="274"/>
      <c r="CA11" s="274"/>
      <c r="CB11" s="234"/>
      <c r="CC11" s="228"/>
      <c r="CD11" s="228"/>
      <c r="CE11" s="228"/>
      <c r="CF11" s="228"/>
      <c r="CG11" s="228"/>
      <c r="CH11" s="228"/>
      <c r="CI11" s="228"/>
      <c r="CJ11" s="228"/>
      <c r="CK11" s="228"/>
      <c r="CL11" s="228"/>
      <c r="CM11" s="228"/>
      <c r="CN11" s="228"/>
      <c r="CO11" s="228"/>
      <c r="CP11" s="228"/>
      <c r="CQ11" s="228"/>
    </row>
    <row r="12" spans="1:95" ht="48" customHeight="1" thickTop="1" thickBot="1" x14ac:dyDescent="0.3">
      <c r="A12" s="55">
        <v>10025</v>
      </c>
      <c r="B12" s="73" t="s">
        <v>197</v>
      </c>
      <c r="C12" s="56"/>
      <c r="D12" s="57">
        <v>14.25</v>
      </c>
      <c r="E12" s="58">
        <v>1</v>
      </c>
      <c r="F12" s="59" t="s">
        <v>0</v>
      </c>
      <c r="G12" s="72" t="s">
        <v>1543</v>
      </c>
      <c r="H12" s="5"/>
      <c r="I12" s="5"/>
      <c r="J12" s="80">
        <v>11026</v>
      </c>
      <c r="K12" s="81" t="s">
        <v>181</v>
      </c>
      <c r="L12" s="82">
        <v>20</v>
      </c>
      <c r="M12" s="82">
        <v>20</v>
      </c>
      <c r="N12" s="82">
        <v>20</v>
      </c>
      <c r="O12" s="82">
        <v>20</v>
      </c>
      <c r="P12" s="82"/>
      <c r="Q12" s="252"/>
      <c r="R12" s="252" t="s">
        <v>102</v>
      </c>
      <c r="S12" s="252"/>
      <c r="T12" s="252" t="s">
        <v>64</v>
      </c>
      <c r="U12" s="252"/>
      <c r="V12" s="252" t="s">
        <v>3179</v>
      </c>
      <c r="W12" s="252" t="s">
        <v>175</v>
      </c>
      <c r="X12" s="253">
        <v>0.55000000000000004</v>
      </c>
      <c r="Y12" s="253">
        <v>1.4E-2</v>
      </c>
      <c r="Z12" s="257" t="s">
        <v>3049</v>
      </c>
      <c r="AA12" s="174"/>
      <c r="AB12" s="174"/>
      <c r="AC12" s="174"/>
      <c r="AD12" s="67" t="s">
        <v>1495</v>
      </c>
      <c r="AE12" s="67" t="s">
        <v>1496</v>
      </c>
      <c r="AF12" s="70"/>
      <c r="AG12" s="67" t="s">
        <v>1495</v>
      </c>
      <c r="AH12" s="67" t="s">
        <v>1496</v>
      </c>
      <c r="AI12" s="70"/>
      <c r="AJ12" s="70"/>
      <c r="AK12" s="70"/>
      <c r="AL12" s="223">
        <v>51024</v>
      </c>
      <c r="AM12" s="230" t="s">
        <v>621</v>
      </c>
      <c r="AN12" s="224">
        <v>0.01</v>
      </c>
      <c r="AO12" s="225"/>
      <c r="AP12" s="224"/>
      <c r="AQ12" s="224"/>
      <c r="AR12" s="224"/>
      <c r="AS12" s="224"/>
      <c r="AT12" s="224"/>
      <c r="AU12" s="224"/>
      <c r="AV12" s="224"/>
      <c r="AW12" s="224"/>
      <c r="AX12" s="224"/>
      <c r="AY12" s="224"/>
      <c r="AZ12" s="224"/>
      <c r="BA12" s="224"/>
      <c r="BB12" s="224"/>
      <c r="BC12" s="224"/>
      <c r="BD12" s="212"/>
      <c r="BE12" s="245">
        <v>51024</v>
      </c>
      <c r="BF12" s="246" t="s">
        <v>621</v>
      </c>
      <c r="BG12" s="233"/>
      <c r="BH12" s="224"/>
      <c r="BI12" s="224"/>
      <c r="BJ12" s="224"/>
      <c r="BK12" s="224"/>
      <c r="BL12" s="224"/>
      <c r="BM12" s="224"/>
      <c r="BN12" s="224"/>
      <c r="BO12" s="224"/>
      <c r="BP12" s="224"/>
      <c r="BQ12" s="224"/>
      <c r="BR12" s="212"/>
      <c r="BS12" s="245">
        <v>51024</v>
      </c>
      <c r="BT12" s="246" t="s">
        <v>621</v>
      </c>
      <c r="BU12" s="275"/>
      <c r="BV12" s="275"/>
      <c r="BW12" s="275"/>
      <c r="BX12" s="275"/>
      <c r="BY12" s="275"/>
      <c r="BZ12" s="275"/>
      <c r="CA12" s="275"/>
      <c r="CB12" s="233"/>
      <c r="CC12" s="224"/>
      <c r="CD12" s="224"/>
      <c r="CE12" s="224"/>
      <c r="CF12" s="224"/>
      <c r="CG12" s="224"/>
      <c r="CH12" s="224"/>
      <c r="CI12" s="224"/>
      <c r="CJ12" s="224"/>
      <c r="CK12" s="224"/>
      <c r="CL12" s="224"/>
      <c r="CM12" s="224"/>
      <c r="CN12" s="224"/>
      <c r="CO12" s="224"/>
      <c r="CP12" s="224"/>
      <c r="CQ12" s="224"/>
    </row>
    <row r="13" spans="1:95" ht="48" customHeight="1" thickTop="1" thickBot="1" x14ac:dyDescent="0.3">
      <c r="A13" s="55">
        <v>10026</v>
      </c>
      <c r="B13" s="73" t="s">
        <v>198</v>
      </c>
      <c r="C13" s="56">
        <v>0.48749999999999999</v>
      </c>
      <c r="D13" s="57">
        <v>7.9</v>
      </c>
      <c r="E13" s="58">
        <v>1</v>
      </c>
      <c r="F13" s="59" t="s">
        <v>0</v>
      </c>
      <c r="G13" s="72" t="s">
        <v>1544</v>
      </c>
      <c r="H13" s="5"/>
      <c r="I13" s="5"/>
      <c r="J13" s="83"/>
      <c r="K13" s="84"/>
      <c r="L13" s="85"/>
      <c r="M13" s="85"/>
      <c r="N13" s="85"/>
      <c r="O13" s="85"/>
      <c r="P13" s="85"/>
      <c r="Q13" s="252" t="s">
        <v>112</v>
      </c>
      <c r="R13" s="252" t="s">
        <v>103</v>
      </c>
      <c r="S13" s="268"/>
      <c r="T13" s="268"/>
      <c r="U13" s="268"/>
      <c r="V13" s="268"/>
      <c r="W13" s="252" t="s">
        <v>344</v>
      </c>
      <c r="X13" s="254">
        <v>0.6</v>
      </c>
      <c r="Y13" s="254">
        <v>1.4999999999999999E-2</v>
      </c>
      <c r="Z13" s="269" t="s">
        <v>3185</v>
      </c>
      <c r="AA13" s="174"/>
      <c r="AB13" s="173"/>
      <c r="AC13" s="174"/>
      <c r="AD13" s="87" t="s">
        <v>3054</v>
      </c>
      <c r="AE13" s="87" t="s">
        <v>3062</v>
      </c>
      <c r="AF13" s="69"/>
      <c r="AG13" s="87" t="s">
        <v>3055</v>
      </c>
      <c r="AH13" s="87" t="s">
        <v>3059</v>
      </c>
      <c r="AI13" s="70"/>
      <c r="AJ13" s="70"/>
      <c r="AK13" s="70"/>
      <c r="AL13" s="226">
        <v>10516</v>
      </c>
      <c r="AM13" s="227" t="s">
        <v>319</v>
      </c>
      <c r="AN13" s="228">
        <v>0.01</v>
      </c>
      <c r="AO13" s="229"/>
      <c r="AP13" s="228"/>
      <c r="AQ13" s="228"/>
      <c r="AR13" s="228"/>
      <c r="AS13" s="228"/>
      <c r="AT13" s="228"/>
      <c r="AU13" s="228"/>
      <c r="AV13" s="228"/>
      <c r="AW13" s="228"/>
      <c r="AX13" s="228"/>
      <c r="AY13" s="228"/>
      <c r="AZ13" s="228"/>
      <c r="BA13" s="228"/>
      <c r="BB13" s="228"/>
      <c r="BC13" s="228"/>
      <c r="BD13" s="212"/>
      <c r="BE13" s="243">
        <v>10516</v>
      </c>
      <c r="BF13" s="244" t="s">
        <v>319</v>
      </c>
      <c r="BG13" s="234"/>
      <c r="BH13" s="228"/>
      <c r="BI13" s="228"/>
      <c r="BJ13" s="228"/>
      <c r="BK13" s="228"/>
      <c r="BL13" s="228"/>
      <c r="BM13" s="228"/>
      <c r="BN13" s="228"/>
      <c r="BO13" s="228"/>
      <c r="BP13" s="228"/>
      <c r="BQ13" s="228"/>
      <c r="BR13" s="212"/>
      <c r="BS13" s="243">
        <v>10516</v>
      </c>
      <c r="BT13" s="244" t="s">
        <v>319</v>
      </c>
      <c r="BU13" s="274"/>
      <c r="BV13" s="274"/>
      <c r="BW13" s="274"/>
      <c r="BX13" s="274"/>
      <c r="BY13" s="274"/>
      <c r="BZ13" s="274"/>
      <c r="CA13" s="274"/>
      <c r="CB13" s="234"/>
      <c r="CC13" s="228"/>
      <c r="CD13" s="228"/>
      <c r="CE13" s="228"/>
      <c r="CF13" s="228"/>
      <c r="CG13" s="228"/>
      <c r="CH13" s="228"/>
      <c r="CI13" s="228"/>
      <c r="CJ13" s="228"/>
      <c r="CK13" s="228"/>
      <c r="CL13" s="228"/>
      <c r="CM13" s="228"/>
      <c r="CN13" s="228"/>
      <c r="CO13" s="228"/>
      <c r="CP13" s="228"/>
      <c r="CQ13" s="228"/>
    </row>
    <row r="14" spans="1:95" ht="48" customHeight="1" thickTop="1" thickBot="1" x14ac:dyDescent="0.3">
      <c r="A14" s="55">
        <v>10027</v>
      </c>
      <c r="B14" s="73" t="s">
        <v>199</v>
      </c>
      <c r="C14" s="56"/>
      <c r="D14" s="57">
        <v>13.25</v>
      </c>
      <c r="E14" s="58">
        <v>1</v>
      </c>
      <c r="F14" s="59" t="s">
        <v>0</v>
      </c>
      <c r="G14" s="72" t="s">
        <v>1545</v>
      </c>
      <c r="H14" s="5"/>
      <c r="I14" s="5"/>
      <c r="Q14" s="252" t="s">
        <v>117</v>
      </c>
      <c r="R14" s="252" t="s">
        <v>104</v>
      </c>
      <c r="S14" s="252"/>
      <c r="T14" s="252"/>
      <c r="U14" s="252"/>
      <c r="V14" s="252"/>
      <c r="W14" s="252"/>
      <c r="X14" s="253">
        <v>0.65</v>
      </c>
      <c r="Y14" s="174">
        <v>1.6E-2</v>
      </c>
      <c r="Z14" s="257" t="s">
        <v>3186</v>
      </c>
      <c r="AA14" s="174"/>
      <c r="AB14" s="174"/>
      <c r="AC14" s="174"/>
      <c r="AD14" s="87" t="s">
        <v>3055</v>
      </c>
      <c r="AE14" s="87" t="s">
        <v>3063</v>
      </c>
      <c r="AF14" s="69"/>
      <c r="AG14" s="87" t="s">
        <v>3061</v>
      </c>
      <c r="AH14" s="68" t="s">
        <v>3060</v>
      </c>
      <c r="AI14" s="70"/>
      <c r="AJ14" s="70"/>
      <c r="AK14" s="70"/>
      <c r="AL14" s="223">
        <v>51025</v>
      </c>
      <c r="AM14" s="230" t="s">
        <v>622</v>
      </c>
      <c r="AN14" s="224">
        <v>0.01</v>
      </c>
      <c r="AO14" s="225"/>
      <c r="AP14" s="224"/>
      <c r="AQ14" s="224"/>
      <c r="AR14" s="224"/>
      <c r="AS14" s="224"/>
      <c r="AT14" s="224"/>
      <c r="AU14" s="224"/>
      <c r="AV14" s="224"/>
      <c r="AW14" s="224"/>
      <c r="AX14" s="224"/>
      <c r="AY14" s="224"/>
      <c r="AZ14" s="224"/>
      <c r="BA14" s="224"/>
      <c r="BB14" s="224"/>
      <c r="BC14" s="224"/>
      <c r="BD14" s="212"/>
      <c r="BE14" s="245">
        <v>51025</v>
      </c>
      <c r="BF14" s="246" t="s">
        <v>622</v>
      </c>
      <c r="BG14" s="233"/>
      <c r="BH14" s="224"/>
      <c r="BI14" s="224"/>
      <c r="BJ14" s="224"/>
      <c r="BK14" s="224"/>
      <c r="BL14" s="224"/>
      <c r="BM14" s="224"/>
      <c r="BN14" s="224"/>
      <c r="BO14" s="224"/>
      <c r="BP14" s="224"/>
      <c r="BQ14" s="224"/>
      <c r="BR14" s="212"/>
      <c r="BS14" s="245">
        <v>51025</v>
      </c>
      <c r="BT14" s="246" t="s">
        <v>622</v>
      </c>
      <c r="BU14" s="275"/>
      <c r="BV14" s="275"/>
      <c r="BW14" s="275"/>
      <c r="BX14" s="275"/>
      <c r="BY14" s="275"/>
      <c r="BZ14" s="275"/>
      <c r="CA14" s="275"/>
      <c r="CB14" s="233"/>
      <c r="CC14" s="224"/>
      <c r="CD14" s="224"/>
      <c r="CE14" s="224"/>
      <c r="CF14" s="224"/>
      <c r="CG14" s="224"/>
      <c r="CH14" s="224"/>
      <c r="CI14" s="224"/>
      <c r="CJ14" s="224"/>
      <c r="CK14" s="224"/>
      <c r="CL14" s="224"/>
      <c r="CM14" s="224"/>
      <c r="CN14" s="224"/>
      <c r="CO14" s="224"/>
      <c r="CP14" s="224"/>
      <c r="CQ14" s="224"/>
    </row>
    <row r="15" spans="1:95" ht="48" customHeight="1" thickTop="1" thickBot="1" x14ac:dyDescent="0.3">
      <c r="A15" s="55">
        <v>10028</v>
      </c>
      <c r="B15" s="73" t="s">
        <v>200</v>
      </c>
      <c r="C15" s="56"/>
      <c r="D15" s="57">
        <v>7.4</v>
      </c>
      <c r="E15" s="58">
        <v>1</v>
      </c>
      <c r="F15" s="59" t="s">
        <v>0</v>
      </c>
      <c r="G15" s="72" t="s">
        <v>1546</v>
      </c>
      <c r="H15" s="5"/>
      <c r="I15" s="5"/>
      <c r="Q15" s="252" t="s">
        <v>113</v>
      </c>
      <c r="R15" s="252" t="s">
        <v>105</v>
      </c>
      <c r="S15" s="252"/>
      <c r="T15" s="252"/>
      <c r="U15" s="252"/>
      <c r="V15" s="252"/>
      <c r="W15" s="252"/>
      <c r="X15" s="253">
        <v>0.7</v>
      </c>
      <c r="Y15" s="174">
        <v>1.7000000000000001E-2</v>
      </c>
      <c r="Z15" s="257" t="s">
        <v>3187</v>
      </c>
      <c r="AA15" s="174"/>
      <c r="AB15" s="174"/>
      <c r="AC15" s="174"/>
      <c r="AD15" s="87" t="s">
        <v>3057</v>
      </c>
      <c r="AE15" s="87" t="s">
        <v>3056</v>
      </c>
      <c r="AF15" s="69"/>
      <c r="AG15" s="68" t="s">
        <v>3058</v>
      </c>
      <c r="AH15" s="68" t="s">
        <v>186</v>
      </c>
      <c r="AI15" s="70"/>
      <c r="AJ15" s="70"/>
      <c r="AK15" s="70"/>
      <c r="AL15" s="226">
        <v>10517</v>
      </c>
      <c r="AM15" s="227" t="s">
        <v>320</v>
      </c>
      <c r="AN15" s="228">
        <v>0.01</v>
      </c>
      <c r="AO15" s="229"/>
      <c r="AP15" s="228"/>
      <c r="AQ15" s="228"/>
      <c r="AR15" s="228"/>
      <c r="AS15" s="228"/>
      <c r="AT15" s="228"/>
      <c r="AU15" s="228"/>
      <c r="AV15" s="228"/>
      <c r="AW15" s="228"/>
      <c r="AX15" s="228"/>
      <c r="AY15" s="228"/>
      <c r="AZ15" s="228"/>
      <c r="BA15" s="228"/>
      <c r="BB15" s="228"/>
      <c r="BC15" s="228"/>
      <c r="BD15" s="212"/>
      <c r="BE15" s="243">
        <v>10517</v>
      </c>
      <c r="BF15" s="244" t="s">
        <v>320</v>
      </c>
      <c r="BG15" s="234"/>
      <c r="BH15" s="228"/>
      <c r="BI15" s="228"/>
      <c r="BJ15" s="228"/>
      <c r="BK15" s="228"/>
      <c r="BL15" s="228"/>
      <c r="BM15" s="228"/>
      <c r="BN15" s="228"/>
      <c r="BO15" s="228"/>
      <c r="BP15" s="228"/>
      <c r="BQ15" s="228"/>
      <c r="BR15" s="212"/>
      <c r="BS15" s="243">
        <v>10517</v>
      </c>
      <c r="BT15" s="244" t="s">
        <v>320</v>
      </c>
      <c r="BU15" s="274"/>
      <c r="BV15" s="274"/>
      <c r="BW15" s="274"/>
      <c r="BX15" s="274"/>
      <c r="BY15" s="274"/>
      <c r="BZ15" s="274"/>
      <c r="CA15" s="274"/>
      <c r="CB15" s="234"/>
      <c r="CC15" s="228"/>
      <c r="CD15" s="228"/>
      <c r="CE15" s="228"/>
      <c r="CF15" s="228"/>
      <c r="CG15" s="228"/>
      <c r="CH15" s="228"/>
      <c r="CI15" s="228"/>
      <c r="CJ15" s="228"/>
      <c r="CK15" s="228"/>
      <c r="CL15" s="228"/>
      <c r="CM15" s="228"/>
      <c r="CN15" s="228"/>
      <c r="CO15" s="228"/>
      <c r="CP15" s="228"/>
      <c r="CQ15" s="228"/>
    </row>
    <row r="16" spans="1:95" ht="48" customHeight="1" thickTop="1" thickBot="1" x14ac:dyDescent="0.3">
      <c r="A16" s="55">
        <v>10029</v>
      </c>
      <c r="B16" s="73" t="s">
        <v>201</v>
      </c>
      <c r="C16" s="56"/>
      <c r="D16" s="57">
        <v>11.4</v>
      </c>
      <c r="E16" s="58">
        <v>1</v>
      </c>
      <c r="F16" s="59" t="s">
        <v>0</v>
      </c>
      <c r="G16" s="72" t="s">
        <v>1547</v>
      </c>
      <c r="H16" s="5"/>
      <c r="I16" s="5"/>
      <c r="Q16" s="252" t="s">
        <v>114</v>
      </c>
      <c r="R16" s="252" t="s">
        <v>106</v>
      </c>
      <c r="S16" s="252"/>
      <c r="T16" s="252"/>
      <c r="U16" s="252"/>
      <c r="V16" s="252"/>
      <c r="W16" s="252"/>
      <c r="X16" s="253">
        <v>0.8</v>
      </c>
      <c r="Y16" s="253">
        <v>1.7999999999999999E-2</v>
      </c>
      <c r="Z16" s="257" t="s">
        <v>3188</v>
      </c>
      <c r="AA16" s="174"/>
      <c r="AB16" s="174"/>
      <c r="AC16" s="174"/>
      <c r="AD16" s="87" t="s">
        <v>3061</v>
      </c>
      <c r="AE16" s="86" t="s">
        <v>186</v>
      </c>
      <c r="AF16" s="69"/>
      <c r="AG16" s="68" t="s">
        <v>186</v>
      </c>
      <c r="AH16" s="68" t="s">
        <v>186</v>
      </c>
      <c r="AI16" s="70"/>
      <c r="AJ16" s="70"/>
      <c r="AK16" s="70"/>
      <c r="AL16" s="223">
        <v>51022</v>
      </c>
      <c r="AM16" s="230" t="s">
        <v>619</v>
      </c>
      <c r="AN16" s="224">
        <v>0.01</v>
      </c>
      <c r="AO16" s="225"/>
      <c r="AP16" s="224"/>
      <c r="AQ16" s="224"/>
      <c r="AR16" s="224"/>
      <c r="AS16" s="224"/>
      <c r="AT16" s="224"/>
      <c r="AU16" s="224"/>
      <c r="AV16" s="224"/>
      <c r="AW16" s="224"/>
      <c r="AX16" s="224"/>
      <c r="AY16" s="224"/>
      <c r="AZ16" s="224"/>
      <c r="BA16" s="224"/>
      <c r="BB16" s="224"/>
      <c r="BC16" s="224"/>
      <c r="BD16" s="212"/>
      <c r="BE16" s="245">
        <v>51022</v>
      </c>
      <c r="BF16" s="246" t="s">
        <v>619</v>
      </c>
      <c r="BG16" s="233"/>
      <c r="BH16" s="224"/>
      <c r="BI16" s="224"/>
      <c r="BJ16" s="224"/>
      <c r="BK16" s="224"/>
      <c r="BL16" s="224"/>
      <c r="BM16" s="224"/>
      <c r="BN16" s="224"/>
      <c r="BO16" s="224"/>
      <c r="BP16" s="224"/>
      <c r="BQ16" s="224"/>
      <c r="BR16" s="212"/>
      <c r="BS16" s="245">
        <v>51022</v>
      </c>
      <c r="BT16" s="246" t="s">
        <v>619</v>
      </c>
      <c r="BU16" s="275"/>
      <c r="BV16" s="275"/>
      <c r="BW16" s="275"/>
      <c r="BX16" s="275"/>
      <c r="BY16" s="275"/>
      <c r="BZ16" s="275"/>
      <c r="CA16" s="275"/>
      <c r="CB16" s="233"/>
      <c r="CC16" s="224"/>
      <c r="CD16" s="224"/>
      <c r="CE16" s="224"/>
      <c r="CF16" s="224"/>
      <c r="CG16" s="224"/>
      <c r="CH16" s="224"/>
      <c r="CI16" s="224"/>
      <c r="CJ16" s="224"/>
      <c r="CK16" s="224"/>
      <c r="CL16" s="224"/>
      <c r="CM16" s="224"/>
      <c r="CN16" s="224"/>
      <c r="CO16" s="224"/>
      <c r="CP16" s="224"/>
      <c r="CQ16" s="224"/>
    </row>
    <row r="17" spans="1:95" ht="48" customHeight="1" thickTop="1" thickBot="1" x14ac:dyDescent="0.3">
      <c r="A17" s="55">
        <v>10030</v>
      </c>
      <c r="B17" s="73" t="s">
        <v>202</v>
      </c>
      <c r="C17" s="56"/>
      <c r="D17" s="57">
        <v>9.9</v>
      </c>
      <c r="E17" s="58">
        <v>1</v>
      </c>
      <c r="F17" s="59" t="s">
        <v>0</v>
      </c>
      <c r="G17" s="72" t="s">
        <v>1548</v>
      </c>
      <c r="H17" s="5"/>
      <c r="I17" s="5"/>
      <c r="Q17" s="252" t="s">
        <v>116</v>
      </c>
      <c r="R17" s="252" t="s">
        <v>107</v>
      </c>
      <c r="S17" s="268"/>
      <c r="T17" s="268"/>
      <c r="U17" s="268"/>
      <c r="V17" s="268"/>
      <c r="W17" s="252"/>
      <c r="X17" s="253">
        <v>0.85</v>
      </c>
      <c r="Y17" s="253">
        <v>1.9E-2</v>
      </c>
      <c r="Z17" s="269" t="s">
        <v>3185</v>
      </c>
      <c r="AA17" s="174"/>
      <c r="AB17" s="173"/>
      <c r="AC17" s="174"/>
      <c r="AD17" s="86"/>
      <c r="AE17" s="67"/>
      <c r="AF17" s="70"/>
      <c r="AG17" s="67"/>
      <c r="AH17" s="67"/>
      <c r="AI17" s="70"/>
      <c r="AJ17" s="70"/>
      <c r="AK17" s="70"/>
      <c r="AL17" s="226">
        <v>51011</v>
      </c>
      <c r="AM17" s="227" t="s">
        <v>614</v>
      </c>
      <c r="AN17" s="228">
        <v>3.0000000000000001E-3</v>
      </c>
      <c r="AO17" s="229"/>
      <c r="AP17" s="228"/>
      <c r="AQ17" s="228"/>
      <c r="AR17" s="228"/>
      <c r="AS17" s="228"/>
      <c r="AT17" s="228"/>
      <c r="AU17" s="228"/>
      <c r="AV17" s="228"/>
      <c r="AW17" s="228"/>
      <c r="AX17" s="228"/>
      <c r="AY17" s="228"/>
      <c r="AZ17" s="228"/>
      <c r="BA17" s="228"/>
      <c r="BB17" s="228"/>
      <c r="BC17" s="228"/>
      <c r="BD17" s="212"/>
      <c r="BE17" s="243">
        <v>51011</v>
      </c>
      <c r="BF17" s="244" t="s">
        <v>614</v>
      </c>
      <c r="BG17" s="234"/>
      <c r="BH17" s="228"/>
      <c r="BI17" s="228"/>
      <c r="BJ17" s="228"/>
      <c r="BK17" s="228"/>
      <c r="BL17" s="228"/>
      <c r="BM17" s="228"/>
      <c r="BN17" s="228"/>
      <c r="BO17" s="228"/>
      <c r="BP17" s="228"/>
      <c r="BQ17" s="228"/>
      <c r="BR17" s="212"/>
      <c r="BS17" s="243">
        <v>51011</v>
      </c>
      <c r="BT17" s="244" t="s">
        <v>614</v>
      </c>
      <c r="BU17" s="274"/>
      <c r="BV17" s="274"/>
      <c r="BW17" s="274"/>
      <c r="BX17" s="274"/>
      <c r="BY17" s="274"/>
      <c r="BZ17" s="274"/>
      <c r="CA17" s="274"/>
      <c r="CB17" s="234"/>
      <c r="CC17" s="228"/>
      <c r="CD17" s="228"/>
      <c r="CE17" s="228"/>
      <c r="CF17" s="228"/>
      <c r="CG17" s="228"/>
      <c r="CH17" s="228"/>
      <c r="CI17" s="228"/>
      <c r="CJ17" s="228"/>
      <c r="CK17" s="228"/>
      <c r="CL17" s="228"/>
      <c r="CM17" s="228"/>
      <c r="CN17" s="228"/>
      <c r="CO17" s="228"/>
      <c r="CP17" s="228"/>
      <c r="CQ17" s="228"/>
    </row>
    <row r="18" spans="1:95" ht="48" customHeight="1" thickTop="1" thickBot="1" x14ac:dyDescent="0.3">
      <c r="A18" s="55">
        <v>10031</v>
      </c>
      <c r="B18" s="73" t="s">
        <v>203</v>
      </c>
      <c r="C18" s="56"/>
      <c r="D18" s="57">
        <v>15.25</v>
      </c>
      <c r="E18" s="58">
        <v>1</v>
      </c>
      <c r="F18" s="59" t="s">
        <v>0</v>
      </c>
      <c r="G18" s="72" t="s">
        <v>1549</v>
      </c>
      <c r="H18" s="5"/>
      <c r="I18" s="5"/>
      <c r="Q18" s="252" t="s">
        <v>115</v>
      </c>
      <c r="R18" s="252" t="s">
        <v>155</v>
      </c>
      <c r="S18" s="252"/>
      <c r="T18" s="252"/>
      <c r="U18" s="252"/>
      <c r="V18" s="252"/>
      <c r="W18" s="252"/>
      <c r="X18" s="253">
        <v>0.9</v>
      </c>
      <c r="Y18" s="174">
        <v>0.02</v>
      </c>
      <c r="Z18" s="257" t="s">
        <v>3189</v>
      </c>
      <c r="AA18" s="174"/>
      <c r="AB18" s="174"/>
      <c r="AC18" s="173"/>
      <c r="AL18" s="223">
        <v>51029</v>
      </c>
      <c r="AM18" s="230" t="s">
        <v>626</v>
      </c>
      <c r="AN18" s="224">
        <v>0.01</v>
      </c>
      <c r="AO18" s="225"/>
      <c r="AP18" s="224"/>
      <c r="AQ18" s="224"/>
      <c r="AR18" s="224"/>
      <c r="AS18" s="224"/>
      <c r="AT18" s="224"/>
      <c r="AU18" s="224"/>
      <c r="AV18" s="224"/>
      <c r="AW18" s="224"/>
      <c r="AX18" s="224"/>
      <c r="AY18" s="224"/>
      <c r="AZ18" s="224"/>
      <c r="BA18" s="224"/>
      <c r="BB18" s="224"/>
      <c r="BC18" s="224"/>
      <c r="BD18" s="212"/>
      <c r="BE18" s="245">
        <v>51029</v>
      </c>
      <c r="BF18" s="246" t="s">
        <v>626</v>
      </c>
      <c r="BG18" s="233"/>
      <c r="BH18" s="224"/>
      <c r="BI18" s="224"/>
      <c r="BJ18" s="224"/>
      <c r="BK18" s="224"/>
      <c r="BL18" s="224"/>
      <c r="BM18" s="224"/>
      <c r="BN18" s="224"/>
      <c r="BO18" s="224"/>
      <c r="BP18" s="224"/>
      <c r="BQ18" s="224"/>
      <c r="BR18" s="212"/>
      <c r="BS18" s="245">
        <v>51029</v>
      </c>
      <c r="BT18" s="246" t="s">
        <v>626</v>
      </c>
      <c r="BU18" s="275"/>
      <c r="BV18" s="275"/>
      <c r="BW18" s="275"/>
      <c r="BX18" s="275"/>
      <c r="BY18" s="275"/>
      <c r="BZ18" s="275"/>
      <c r="CA18" s="275"/>
      <c r="CB18" s="233"/>
      <c r="CC18" s="224"/>
      <c r="CD18" s="224"/>
      <c r="CE18" s="224"/>
      <c r="CF18" s="224"/>
      <c r="CG18" s="224"/>
      <c r="CH18" s="224"/>
      <c r="CI18" s="224"/>
      <c r="CJ18" s="224"/>
      <c r="CK18" s="224"/>
      <c r="CL18" s="224"/>
      <c r="CM18" s="224"/>
      <c r="CN18" s="224"/>
      <c r="CO18" s="224"/>
      <c r="CP18" s="224"/>
      <c r="CQ18" s="224"/>
    </row>
    <row r="19" spans="1:95" ht="48" customHeight="1" thickTop="1" thickBot="1" x14ac:dyDescent="0.3">
      <c r="A19" s="55">
        <v>10033</v>
      </c>
      <c r="B19" s="73" t="s">
        <v>204</v>
      </c>
      <c r="C19" s="56"/>
      <c r="D19" s="57">
        <v>7.9</v>
      </c>
      <c r="E19" s="58">
        <v>1</v>
      </c>
      <c r="F19" s="59" t="s">
        <v>0</v>
      </c>
      <c r="G19" s="72" t="s">
        <v>1550</v>
      </c>
      <c r="H19" s="5"/>
      <c r="I19" s="5"/>
      <c r="Q19" s="252" t="s">
        <v>149</v>
      </c>
      <c r="R19" s="252" t="s">
        <v>156</v>
      </c>
      <c r="S19" s="252"/>
      <c r="T19" s="252"/>
      <c r="U19" s="252"/>
      <c r="V19" s="252"/>
      <c r="W19" s="252"/>
      <c r="X19" s="253">
        <v>0.95</v>
      </c>
      <c r="Y19" s="174">
        <v>2.1000000000000001E-2</v>
      </c>
      <c r="Z19" s="257" t="s">
        <v>3190</v>
      </c>
      <c r="AA19" s="174"/>
      <c r="AB19" s="174"/>
      <c r="AC19" s="173"/>
      <c r="AL19" s="226">
        <v>51021</v>
      </c>
      <c r="AM19" s="227" t="s">
        <v>618</v>
      </c>
      <c r="AN19" s="228">
        <v>0.01</v>
      </c>
      <c r="AO19" s="229"/>
      <c r="AP19" s="228"/>
      <c r="AQ19" s="228"/>
      <c r="AR19" s="228"/>
      <c r="AS19" s="228"/>
      <c r="AT19" s="228"/>
      <c r="AU19" s="228"/>
      <c r="AV19" s="228"/>
      <c r="AW19" s="228"/>
      <c r="AX19" s="228"/>
      <c r="AY19" s="228"/>
      <c r="AZ19" s="228"/>
      <c r="BA19" s="228"/>
      <c r="BB19" s="228"/>
      <c r="BC19" s="228"/>
      <c r="BD19" s="212"/>
      <c r="BE19" s="243">
        <v>51021</v>
      </c>
      <c r="BF19" s="244" t="s">
        <v>618</v>
      </c>
      <c r="BG19" s="234"/>
      <c r="BH19" s="228"/>
      <c r="BI19" s="228"/>
      <c r="BJ19" s="228"/>
      <c r="BK19" s="228"/>
      <c r="BL19" s="228"/>
      <c r="BM19" s="228"/>
      <c r="BN19" s="228"/>
      <c r="BO19" s="228"/>
      <c r="BP19" s="228"/>
      <c r="BQ19" s="228"/>
      <c r="BR19" s="212"/>
      <c r="BS19" s="243">
        <v>51021</v>
      </c>
      <c r="BT19" s="244" t="s">
        <v>618</v>
      </c>
      <c r="BU19" s="274"/>
      <c r="BV19" s="274"/>
      <c r="BW19" s="274"/>
      <c r="BX19" s="274"/>
      <c r="BY19" s="274"/>
      <c r="BZ19" s="274"/>
      <c r="CA19" s="274"/>
      <c r="CB19" s="234"/>
      <c r="CC19" s="228"/>
      <c r="CD19" s="228"/>
      <c r="CE19" s="228"/>
      <c r="CF19" s="228"/>
      <c r="CG19" s="228"/>
      <c r="CH19" s="228"/>
      <c r="CI19" s="228"/>
      <c r="CJ19" s="228"/>
      <c r="CK19" s="228"/>
      <c r="CL19" s="228"/>
      <c r="CM19" s="228"/>
      <c r="CN19" s="228"/>
      <c r="CO19" s="228"/>
      <c r="CP19" s="228"/>
      <c r="CQ19" s="228"/>
    </row>
    <row r="20" spans="1:95" ht="48" customHeight="1" thickTop="1" thickBot="1" x14ac:dyDescent="0.3">
      <c r="A20" s="55">
        <v>10034</v>
      </c>
      <c r="B20" s="73" t="s">
        <v>205</v>
      </c>
      <c r="C20" s="56"/>
      <c r="D20" s="57">
        <v>1.49</v>
      </c>
      <c r="E20" s="58">
        <v>1</v>
      </c>
      <c r="F20" s="59" t="s">
        <v>0</v>
      </c>
      <c r="G20" s="72" t="s">
        <v>1551</v>
      </c>
      <c r="H20" s="5"/>
      <c r="I20" s="5"/>
      <c r="Q20" s="252" t="s">
        <v>164</v>
      </c>
      <c r="R20" s="252" t="s">
        <v>163</v>
      </c>
      <c r="S20" s="252"/>
      <c r="T20" s="252"/>
      <c r="U20" s="252"/>
      <c r="V20" s="252"/>
      <c r="W20" s="252"/>
      <c r="X20" s="253">
        <v>1</v>
      </c>
      <c r="Y20" s="174">
        <v>2.1999999999999999E-2</v>
      </c>
      <c r="Z20" s="257" t="s">
        <v>3191</v>
      </c>
      <c r="AA20" s="174"/>
      <c r="AB20" s="173"/>
      <c r="AC20" s="173"/>
      <c r="AL20" s="223">
        <v>51020</v>
      </c>
      <c r="AM20" s="230" t="s">
        <v>617</v>
      </c>
      <c r="AN20" s="224">
        <v>3.0000000000000001E-3</v>
      </c>
      <c r="AO20" s="225"/>
      <c r="AP20" s="224"/>
      <c r="AQ20" s="224"/>
      <c r="AR20" s="224"/>
      <c r="AS20" s="224"/>
      <c r="AT20" s="224"/>
      <c r="AU20" s="224"/>
      <c r="AV20" s="224"/>
      <c r="AW20" s="224"/>
      <c r="AX20" s="224"/>
      <c r="AY20" s="224"/>
      <c r="AZ20" s="224"/>
      <c r="BA20" s="224"/>
      <c r="BB20" s="224"/>
      <c r="BC20" s="224"/>
      <c r="BD20" s="212"/>
      <c r="BE20" s="245">
        <v>51020</v>
      </c>
      <c r="BF20" s="246" t="s">
        <v>617</v>
      </c>
      <c r="BG20" s="233"/>
      <c r="BH20" s="224"/>
      <c r="BI20" s="224"/>
      <c r="BJ20" s="224"/>
      <c r="BK20" s="224"/>
      <c r="BL20" s="224"/>
      <c r="BM20" s="224"/>
      <c r="BN20" s="224"/>
      <c r="BO20" s="224"/>
      <c r="BP20" s="224"/>
      <c r="BQ20" s="224"/>
      <c r="BR20" s="212"/>
      <c r="BS20" s="245">
        <v>51020</v>
      </c>
      <c r="BT20" s="246" t="s">
        <v>617</v>
      </c>
      <c r="BU20" s="275"/>
      <c r="BV20" s="275"/>
      <c r="BW20" s="275"/>
      <c r="BX20" s="275"/>
      <c r="BY20" s="275"/>
      <c r="BZ20" s="275"/>
      <c r="CA20" s="275"/>
      <c r="CB20" s="233"/>
      <c r="CC20" s="224"/>
      <c r="CD20" s="224"/>
      <c r="CE20" s="224"/>
      <c r="CF20" s="224"/>
      <c r="CG20" s="224"/>
      <c r="CH20" s="224"/>
      <c r="CI20" s="224"/>
      <c r="CJ20" s="224"/>
      <c r="CK20" s="224"/>
      <c r="CL20" s="224"/>
      <c r="CM20" s="224"/>
      <c r="CN20" s="224"/>
      <c r="CO20" s="224"/>
      <c r="CP20" s="224"/>
      <c r="CQ20" s="224"/>
    </row>
    <row r="21" spans="1:95" ht="48" customHeight="1" thickTop="1" thickBot="1" x14ac:dyDescent="0.3">
      <c r="A21" s="55">
        <v>10035</v>
      </c>
      <c r="B21" s="74" t="s">
        <v>206</v>
      </c>
      <c r="C21" s="60"/>
      <c r="D21" s="61">
        <v>9.9</v>
      </c>
      <c r="E21" s="62">
        <v>1</v>
      </c>
      <c r="F21" s="63" t="s">
        <v>0</v>
      </c>
      <c r="G21" s="72" t="s">
        <v>1552</v>
      </c>
      <c r="H21" s="5"/>
      <c r="I21" s="5"/>
      <c r="Q21" s="252"/>
      <c r="R21" s="252" t="s">
        <v>157</v>
      </c>
      <c r="S21" s="252"/>
      <c r="T21" s="252"/>
      <c r="U21" s="252"/>
      <c r="V21" s="252"/>
      <c r="W21" s="252"/>
      <c r="X21" s="253">
        <v>1.05</v>
      </c>
      <c r="Y21" s="174">
        <v>2.3E-2</v>
      </c>
      <c r="Z21" s="257" t="s">
        <v>3131</v>
      </c>
      <c r="AA21" s="174"/>
      <c r="AB21" s="173"/>
      <c r="AC21" s="173"/>
      <c r="AL21" s="226">
        <v>51026</v>
      </c>
      <c r="AM21" s="227" t="s">
        <v>623</v>
      </c>
      <c r="AN21" s="228">
        <v>0.01</v>
      </c>
      <c r="AO21" s="229"/>
      <c r="AP21" s="228"/>
      <c r="AQ21" s="228"/>
      <c r="AR21" s="228"/>
      <c r="AS21" s="228"/>
      <c r="AT21" s="228"/>
      <c r="AU21" s="228"/>
      <c r="AV21" s="228"/>
      <c r="AW21" s="228"/>
      <c r="AX21" s="228"/>
      <c r="AY21" s="228"/>
      <c r="AZ21" s="228"/>
      <c r="BA21" s="228"/>
      <c r="BB21" s="228"/>
      <c r="BC21" s="228"/>
      <c r="BD21" s="212"/>
      <c r="BE21" s="243">
        <v>51026</v>
      </c>
      <c r="BF21" s="244" t="s">
        <v>623</v>
      </c>
      <c r="BG21" s="234"/>
      <c r="BH21" s="228"/>
      <c r="BI21" s="228"/>
      <c r="BJ21" s="228"/>
      <c r="BK21" s="228"/>
      <c r="BL21" s="228"/>
      <c r="BM21" s="228"/>
      <c r="BN21" s="228"/>
      <c r="BO21" s="228"/>
      <c r="BP21" s="228"/>
      <c r="BQ21" s="228"/>
      <c r="BR21" s="212"/>
      <c r="BS21" s="243">
        <v>51026</v>
      </c>
      <c r="BT21" s="244" t="s">
        <v>623</v>
      </c>
      <c r="BU21" s="274"/>
      <c r="BV21" s="274"/>
      <c r="BW21" s="274"/>
      <c r="BX21" s="274"/>
      <c r="BY21" s="274"/>
      <c r="BZ21" s="274"/>
      <c r="CA21" s="274"/>
      <c r="CB21" s="234"/>
      <c r="CC21" s="228"/>
      <c r="CD21" s="228"/>
      <c r="CE21" s="228"/>
      <c r="CF21" s="228"/>
      <c r="CG21" s="228"/>
      <c r="CH21" s="228"/>
      <c r="CI21" s="228"/>
      <c r="CJ21" s="228"/>
      <c r="CK21" s="228"/>
      <c r="CL21" s="228"/>
      <c r="CM21" s="228"/>
      <c r="CN21" s="228"/>
      <c r="CO21" s="228"/>
      <c r="CP21" s="228"/>
      <c r="CQ21" s="228"/>
    </row>
    <row r="22" spans="1:95" ht="48" customHeight="1" thickTop="1" thickBot="1" x14ac:dyDescent="0.3">
      <c r="A22" s="55">
        <v>10036</v>
      </c>
      <c r="B22" s="73" t="s">
        <v>207</v>
      </c>
      <c r="C22" s="56"/>
      <c r="D22" s="57">
        <v>9.9</v>
      </c>
      <c r="E22" s="58">
        <v>1</v>
      </c>
      <c r="F22" s="59" t="s">
        <v>0</v>
      </c>
      <c r="G22" s="72" t="s">
        <v>1553</v>
      </c>
      <c r="H22" s="5"/>
      <c r="I22" s="5"/>
      <c r="Q22" s="252" t="s">
        <v>118</v>
      </c>
      <c r="R22" s="252" t="s">
        <v>158</v>
      </c>
      <c r="S22" s="252"/>
      <c r="T22" s="252"/>
      <c r="U22" s="252"/>
      <c r="V22" s="252"/>
      <c r="W22" s="252"/>
      <c r="X22" s="253">
        <v>1.1000000000000001</v>
      </c>
      <c r="Y22" s="174">
        <v>2.4E-2</v>
      </c>
      <c r="Z22" s="257" t="s">
        <v>3132</v>
      </c>
      <c r="AA22" s="174"/>
      <c r="AB22" s="173"/>
      <c r="AC22" s="173"/>
      <c r="AL22" s="223">
        <v>51028</v>
      </c>
      <c r="AM22" s="230" t="s">
        <v>625</v>
      </c>
      <c r="AN22" s="224">
        <v>0.01</v>
      </c>
      <c r="AO22" s="225"/>
      <c r="AP22" s="224"/>
      <c r="AQ22" s="224"/>
      <c r="AR22" s="224"/>
      <c r="AS22" s="224"/>
      <c r="AT22" s="224"/>
      <c r="AU22" s="224"/>
      <c r="AV22" s="224"/>
      <c r="AW22" s="224"/>
      <c r="AX22" s="224"/>
      <c r="AY22" s="224"/>
      <c r="AZ22" s="224"/>
      <c r="BA22" s="224"/>
      <c r="BB22" s="224"/>
      <c r="BC22" s="224"/>
      <c r="BD22" s="212"/>
      <c r="BE22" s="245">
        <v>51028</v>
      </c>
      <c r="BF22" s="246" t="s">
        <v>625</v>
      </c>
      <c r="BG22" s="233"/>
      <c r="BH22" s="224"/>
      <c r="BI22" s="224"/>
      <c r="BJ22" s="224"/>
      <c r="BK22" s="224"/>
      <c r="BL22" s="224"/>
      <c r="BM22" s="224"/>
      <c r="BN22" s="224"/>
      <c r="BO22" s="224"/>
      <c r="BP22" s="224"/>
      <c r="BQ22" s="224"/>
      <c r="BR22" s="212"/>
      <c r="BS22" s="245">
        <v>51028</v>
      </c>
      <c r="BT22" s="246" t="s">
        <v>625</v>
      </c>
      <c r="BU22" s="275"/>
      <c r="BV22" s="275"/>
      <c r="BW22" s="275"/>
      <c r="BX22" s="275"/>
      <c r="BY22" s="275"/>
      <c r="BZ22" s="275"/>
      <c r="CA22" s="275"/>
      <c r="CB22" s="233"/>
      <c r="CC22" s="224"/>
      <c r="CD22" s="224"/>
      <c r="CE22" s="224"/>
      <c r="CF22" s="224"/>
      <c r="CG22" s="224"/>
      <c r="CH22" s="224"/>
      <c r="CI22" s="224"/>
      <c r="CJ22" s="224"/>
      <c r="CK22" s="224"/>
      <c r="CL22" s="224"/>
      <c r="CM22" s="224"/>
      <c r="CN22" s="224"/>
      <c r="CO22" s="224"/>
      <c r="CP22" s="224"/>
      <c r="CQ22" s="224"/>
    </row>
    <row r="23" spans="1:95" ht="48" customHeight="1" thickTop="1" thickBot="1" x14ac:dyDescent="0.3">
      <c r="A23" s="55">
        <v>10037</v>
      </c>
      <c r="B23" s="73" t="s">
        <v>30</v>
      </c>
      <c r="C23" s="56"/>
      <c r="D23" s="57">
        <v>9.9</v>
      </c>
      <c r="E23" s="58">
        <v>1</v>
      </c>
      <c r="F23" s="59" t="s">
        <v>0</v>
      </c>
      <c r="G23" s="72" t="s">
        <v>1554</v>
      </c>
      <c r="H23" s="5"/>
      <c r="I23" s="5"/>
      <c r="Q23" s="252" t="s">
        <v>119</v>
      </c>
      <c r="R23" s="252" t="s">
        <v>160</v>
      </c>
      <c r="S23" s="252"/>
      <c r="T23" s="252"/>
      <c r="U23" s="252"/>
      <c r="V23" s="252"/>
      <c r="W23" s="252"/>
      <c r="X23" s="253">
        <v>1.1499999999999999</v>
      </c>
      <c r="Y23" s="174">
        <v>2.5000000000000001E-2</v>
      </c>
      <c r="Z23" s="257" t="s">
        <v>3133</v>
      </c>
      <c r="AA23" s="174"/>
      <c r="AB23" s="173"/>
      <c r="AC23" s="173"/>
      <c r="AL23" s="226">
        <v>51027</v>
      </c>
      <c r="AM23" s="227" t="s">
        <v>624</v>
      </c>
      <c r="AN23" s="228">
        <v>0.01</v>
      </c>
      <c r="AO23" s="229"/>
      <c r="AP23" s="228"/>
      <c r="AQ23" s="228"/>
      <c r="AR23" s="228"/>
      <c r="AS23" s="228"/>
      <c r="AT23" s="228"/>
      <c r="AU23" s="228"/>
      <c r="AV23" s="228"/>
      <c r="AW23" s="228"/>
      <c r="AX23" s="228"/>
      <c r="AY23" s="228"/>
      <c r="AZ23" s="228"/>
      <c r="BA23" s="228"/>
      <c r="BB23" s="228"/>
      <c r="BC23" s="228"/>
      <c r="BD23" s="212"/>
      <c r="BE23" s="243">
        <v>51027</v>
      </c>
      <c r="BF23" s="244" t="s">
        <v>624</v>
      </c>
      <c r="BG23" s="234"/>
      <c r="BH23" s="228"/>
      <c r="BI23" s="228"/>
      <c r="BJ23" s="228"/>
      <c r="BK23" s="228"/>
      <c r="BL23" s="228"/>
      <c r="BM23" s="228"/>
      <c r="BN23" s="228"/>
      <c r="BO23" s="228"/>
      <c r="BP23" s="228"/>
      <c r="BQ23" s="228"/>
      <c r="BR23" s="212"/>
      <c r="BS23" s="243">
        <v>51027</v>
      </c>
      <c r="BT23" s="244" t="s">
        <v>624</v>
      </c>
      <c r="BU23" s="274"/>
      <c r="BV23" s="274"/>
      <c r="BW23" s="274"/>
      <c r="BX23" s="274"/>
      <c r="BY23" s="274"/>
      <c r="BZ23" s="274"/>
      <c r="CA23" s="274"/>
      <c r="CB23" s="234"/>
      <c r="CC23" s="228"/>
      <c r="CD23" s="228"/>
      <c r="CE23" s="228"/>
      <c r="CF23" s="228"/>
      <c r="CG23" s="228"/>
      <c r="CH23" s="228"/>
      <c r="CI23" s="228"/>
      <c r="CJ23" s="228"/>
      <c r="CK23" s="228"/>
      <c r="CL23" s="228"/>
      <c r="CM23" s="228"/>
      <c r="CN23" s="228"/>
      <c r="CO23" s="228"/>
      <c r="CP23" s="228"/>
      <c r="CQ23" s="228"/>
    </row>
    <row r="24" spans="1:95" ht="48" customHeight="1" thickTop="1" thickBot="1" x14ac:dyDescent="0.3">
      <c r="A24" s="55">
        <v>10039</v>
      </c>
      <c r="B24" s="74" t="s">
        <v>208</v>
      </c>
      <c r="C24" s="60"/>
      <c r="D24" s="61">
        <v>17.2</v>
      </c>
      <c r="E24" s="62">
        <v>1</v>
      </c>
      <c r="F24" s="63" t="s">
        <v>0</v>
      </c>
      <c r="G24" s="72" t="s">
        <v>1555</v>
      </c>
      <c r="H24" s="5"/>
      <c r="I24" s="5"/>
      <c r="Q24" s="252" t="s">
        <v>120</v>
      </c>
      <c r="R24" s="252"/>
      <c r="S24" s="252"/>
      <c r="T24" s="252"/>
      <c r="U24" s="252"/>
      <c r="V24" s="252"/>
      <c r="W24" s="252"/>
      <c r="X24" s="253">
        <v>1.2</v>
      </c>
      <c r="Y24" s="174">
        <v>2.5999999999999999E-2</v>
      </c>
      <c r="Z24" s="258" t="s">
        <v>3148</v>
      </c>
      <c r="AA24" s="174"/>
      <c r="AB24" s="173"/>
      <c r="AC24" s="173"/>
      <c r="AL24" s="223">
        <v>51010</v>
      </c>
      <c r="AM24" s="230" t="s">
        <v>613</v>
      </c>
      <c r="AN24" s="224">
        <v>0.03</v>
      </c>
      <c r="AO24" s="225"/>
      <c r="AP24" s="224">
        <v>0.02</v>
      </c>
      <c r="AQ24" s="224">
        <v>1.4999999999999999E-2</v>
      </c>
      <c r="AR24" s="224">
        <v>1.2E-2</v>
      </c>
      <c r="AS24" s="224"/>
      <c r="AT24" s="224"/>
      <c r="AU24" s="224"/>
      <c r="AV24" s="224"/>
      <c r="AW24" s="224"/>
      <c r="AX24" s="224"/>
      <c r="AY24" s="224"/>
      <c r="AZ24" s="224"/>
      <c r="BA24" s="224"/>
      <c r="BB24" s="224"/>
      <c r="BC24" s="224"/>
      <c r="BD24" s="212"/>
      <c r="BE24" s="245">
        <v>51010</v>
      </c>
      <c r="BF24" s="246" t="s">
        <v>613</v>
      </c>
      <c r="BG24" s="233"/>
      <c r="BH24" s="224"/>
      <c r="BI24" s="224"/>
      <c r="BJ24" s="224"/>
      <c r="BK24" s="224"/>
      <c r="BL24" s="224"/>
      <c r="BM24" s="224"/>
      <c r="BN24" s="224"/>
      <c r="BO24" s="224"/>
      <c r="BP24" s="224"/>
      <c r="BQ24" s="224"/>
      <c r="BR24" s="212"/>
      <c r="BS24" s="245">
        <v>51010</v>
      </c>
      <c r="BT24" s="246" t="s">
        <v>613</v>
      </c>
      <c r="BU24" s="275"/>
      <c r="BV24" s="275"/>
      <c r="BW24" s="275"/>
      <c r="BX24" s="275"/>
      <c r="BY24" s="275"/>
      <c r="BZ24" s="275"/>
      <c r="CA24" s="275"/>
      <c r="CB24" s="233"/>
      <c r="CC24" s="224"/>
      <c r="CD24" s="224"/>
      <c r="CE24" s="224"/>
      <c r="CF24" s="224"/>
      <c r="CG24" s="224"/>
      <c r="CH24" s="224"/>
      <c r="CI24" s="224"/>
      <c r="CJ24" s="224"/>
      <c r="CK24" s="224"/>
      <c r="CL24" s="224"/>
      <c r="CM24" s="224"/>
      <c r="CN24" s="224"/>
      <c r="CO24" s="224"/>
      <c r="CP24" s="224"/>
      <c r="CQ24" s="224"/>
    </row>
    <row r="25" spans="1:95" ht="48" customHeight="1" thickTop="1" thickBot="1" x14ac:dyDescent="0.3">
      <c r="A25" s="55">
        <v>10040</v>
      </c>
      <c r="B25" s="74" t="s">
        <v>209</v>
      </c>
      <c r="C25" s="60">
        <v>3.0000000000000001E-3</v>
      </c>
      <c r="D25" s="61">
        <v>10.65</v>
      </c>
      <c r="E25" s="62">
        <v>1</v>
      </c>
      <c r="F25" s="63" t="s">
        <v>0</v>
      </c>
      <c r="G25" s="72" t="s">
        <v>1556</v>
      </c>
      <c r="H25" s="5"/>
      <c r="I25" s="5"/>
      <c r="Q25" s="252" t="s">
        <v>121</v>
      </c>
      <c r="R25" s="252"/>
      <c r="S25" s="252"/>
      <c r="T25" s="252"/>
      <c r="U25" s="252"/>
      <c r="V25" s="252"/>
      <c r="W25" s="252"/>
      <c r="X25" s="253">
        <v>1.25</v>
      </c>
      <c r="Y25" s="174">
        <v>2.7E-2</v>
      </c>
      <c r="Z25" s="258" t="s">
        <v>3134</v>
      </c>
      <c r="AA25" s="174"/>
      <c r="AB25" s="173"/>
      <c r="AC25" s="173"/>
      <c r="AL25" s="226">
        <v>11069</v>
      </c>
      <c r="AM25" s="227" t="s">
        <v>1503</v>
      </c>
      <c r="AN25" s="228">
        <v>0.01</v>
      </c>
      <c r="AO25" s="229"/>
      <c r="AP25" s="228"/>
      <c r="AQ25" s="228"/>
      <c r="AR25" s="228"/>
      <c r="AS25" s="228"/>
      <c r="AT25" s="228"/>
      <c r="AU25" s="228"/>
      <c r="AV25" s="228"/>
      <c r="AW25" s="228"/>
      <c r="AX25" s="228"/>
      <c r="AY25" s="228"/>
      <c r="AZ25" s="228"/>
      <c r="BA25" s="228"/>
      <c r="BB25" s="228"/>
      <c r="BC25" s="228"/>
      <c r="BD25" s="84"/>
      <c r="BE25" s="247">
        <v>11069</v>
      </c>
      <c r="BF25" s="248" t="s">
        <v>1503</v>
      </c>
      <c r="BG25" s="234"/>
      <c r="BH25" s="228"/>
      <c r="BI25" s="228"/>
      <c r="BJ25" s="228"/>
      <c r="BK25" s="228"/>
      <c r="BL25" s="228"/>
      <c r="BM25" s="228"/>
      <c r="BN25" s="228"/>
      <c r="BO25" s="228"/>
      <c r="BP25" s="228"/>
      <c r="BQ25" s="228"/>
      <c r="BS25" s="247">
        <v>11069</v>
      </c>
      <c r="BT25" s="248" t="s">
        <v>1503</v>
      </c>
      <c r="BU25" s="274"/>
      <c r="BV25" s="274"/>
      <c r="BW25" s="274"/>
      <c r="BX25" s="274"/>
      <c r="BY25" s="274"/>
      <c r="BZ25" s="274"/>
      <c r="CA25" s="274"/>
      <c r="CB25" s="234"/>
      <c r="CC25" s="228"/>
      <c r="CD25" s="228"/>
      <c r="CE25" s="228"/>
      <c r="CF25" s="228"/>
      <c r="CG25" s="228"/>
      <c r="CH25" s="228"/>
      <c r="CI25" s="228"/>
      <c r="CJ25" s="228"/>
      <c r="CK25" s="228"/>
      <c r="CL25" s="228"/>
      <c r="CM25" s="228"/>
      <c r="CN25" s="228"/>
      <c r="CO25" s="228"/>
      <c r="CP25" s="228"/>
      <c r="CQ25" s="228"/>
    </row>
    <row r="26" spans="1:95" ht="48" customHeight="1" thickTop="1" thickBot="1" x14ac:dyDescent="0.3">
      <c r="A26" s="55">
        <v>10041</v>
      </c>
      <c r="B26" s="73" t="s">
        <v>28</v>
      </c>
      <c r="C26" s="56"/>
      <c r="D26" s="57">
        <v>7.9</v>
      </c>
      <c r="E26" s="58">
        <v>1</v>
      </c>
      <c r="F26" s="59" t="s">
        <v>0</v>
      </c>
      <c r="G26" s="72" t="s">
        <v>1557</v>
      </c>
      <c r="H26" s="5"/>
      <c r="I26" s="5"/>
      <c r="Q26" s="252" t="s">
        <v>122</v>
      </c>
      <c r="R26" s="252"/>
      <c r="S26" s="252"/>
      <c r="T26" s="252"/>
      <c r="U26" s="252"/>
      <c r="V26" s="252"/>
      <c r="W26" s="252"/>
      <c r="X26" s="253">
        <v>1.3</v>
      </c>
      <c r="Y26" s="174">
        <v>2.8000000000000001E-2</v>
      </c>
      <c r="Z26" s="258" t="s">
        <v>3135</v>
      </c>
      <c r="AA26" s="174"/>
      <c r="AB26" s="173"/>
      <c r="AC26" s="173"/>
      <c r="BC26" s="2"/>
      <c r="BD26" s="212"/>
      <c r="BO26" s="2"/>
      <c r="BP26" s="84"/>
      <c r="BR26" s="235"/>
    </row>
    <row r="27" spans="1:95" ht="48" customHeight="1" thickTop="1" thickBot="1" x14ac:dyDescent="0.3">
      <c r="A27" s="55">
        <v>10042</v>
      </c>
      <c r="B27" s="73" t="s">
        <v>27</v>
      </c>
      <c r="C27" s="56">
        <v>0.98670000000000002</v>
      </c>
      <c r="D27" s="57">
        <v>6.9</v>
      </c>
      <c r="E27" s="58">
        <v>1</v>
      </c>
      <c r="F27" s="59" t="s">
        <v>0</v>
      </c>
      <c r="G27" s="72" t="s">
        <v>1558</v>
      </c>
      <c r="H27" s="5"/>
      <c r="I27" s="5"/>
      <c r="Q27" s="252" t="s">
        <v>123</v>
      </c>
      <c r="R27" s="252"/>
      <c r="S27" s="252"/>
      <c r="T27" s="252"/>
      <c r="U27" s="252"/>
      <c r="V27" s="252"/>
      <c r="W27" s="252"/>
      <c r="X27" s="253">
        <v>1.35</v>
      </c>
      <c r="Y27" s="174">
        <v>2.9000000000000001E-2</v>
      </c>
      <c r="Z27" s="257" t="s">
        <v>3136</v>
      </c>
      <c r="AA27" s="174"/>
      <c r="AB27" s="173"/>
      <c r="AC27" s="173"/>
      <c r="AL27" s="236"/>
      <c r="AM27" s="238"/>
      <c r="AN27" s="235"/>
      <c r="AO27" s="235"/>
      <c r="AP27" s="235"/>
      <c r="AQ27" s="235"/>
      <c r="AR27" s="235"/>
      <c r="AS27" s="235"/>
      <c r="AT27" s="235"/>
      <c r="AU27" s="235"/>
      <c r="AV27" s="235"/>
      <c r="AW27" s="235"/>
      <c r="AX27" s="235"/>
      <c r="AY27" s="235"/>
      <c r="AZ27" s="235"/>
      <c r="BA27" s="235"/>
      <c r="BB27" s="235"/>
      <c r="BC27" s="235"/>
      <c r="BD27" s="84"/>
      <c r="BE27" s="235"/>
      <c r="BF27" s="235"/>
      <c r="BG27" s="235"/>
      <c r="BH27" s="235"/>
      <c r="BI27" s="235"/>
      <c r="BJ27" s="235"/>
      <c r="BK27" s="235"/>
      <c r="BL27" s="235"/>
      <c r="BM27" s="235"/>
      <c r="BN27" s="235"/>
      <c r="BO27" s="235"/>
      <c r="BP27" s="212"/>
      <c r="BQ27" s="235"/>
      <c r="BS27" s="235"/>
      <c r="BT27" s="235"/>
      <c r="BU27" s="235"/>
      <c r="BV27" s="235"/>
      <c r="BW27" s="235"/>
      <c r="BX27" s="235"/>
      <c r="BY27" s="235"/>
      <c r="BZ27" s="235"/>
      <c r="CA27" s="235"/>
      <c r="CB27" s="235"/>
      <c r="CC27" s="235"/>
      <c r="CD27" s="237"/>
      <c r="CE27" s="237"/>
      <c r="CF27" s="237"/>
      <c r="CG27" s="237"/>
      <c r="CH27" s="237"/>
      <c r="CI27" s="237"/>
      <c r="CJ27" s="237"/>
      <c r="CK27" s="237"/>
      <c r="CL27" s="237"/>
      <c r="CM27" s="237"/>
    </row>
    <row r="28" spans="1:95" ht="48" customHeight="1" thickTop="1" thickBot="1" x14ac:dyDescent="0.3">
      <c r="A28" s="55">
        <v>10043</v>
      </c>
      <c r="B28" s="73" t="s">
        <v>210</v>
      </c>
      <c r="C28" s="56"/>
      <c r="D28" s="57">
        <v>9.9</v>
      </c>
      <c r="E28" s="58">
        <v>1</v>
      </c>
      <c r="F28" s="59" t="s">
        <v>0</v>
      </c>
      <c r="G28" s="72" t="s">
        <v>1559</v>
      </c>
      <c r="H28" s="5"/>
      <c r="I28" s="5"/>
      <c r="Q28" s="252" t="s">
        <v>139</v>
      </c>
      <c r="R28" s="252"/>
      <c r="S28" s="252"/>
      <c r="T28" s="252"/>
      <c r="U28" s="252"/>
      <c r="V28" s="252"/>
      <c r="W28" s="252"/>
      <c r="X28" s="253">
        <v>1.4</v>
      </c>
      <c r="Y28" s="174">
        <v>0.03</v>
      </c>
      <c r="Z28" s="257"/>
      <c r="AA28" s="174"/>
      <c r="AB28" s="173"/>
      <c r="AC28" s="173"/>
      <c r="BC28" s="2"/>
      <c r="BD28" s="84"/>
      <c r="BO28" s="2"/>
      <c r="BP28" s="84"/>
    </row>
    <row r="29" spans="1:95" ht="48" customHeight="1" thickTop="1" thickBot="1" x14ac:dyDescent="0.3">
      <c r="A29" s="55">
        <v>10044</v>
      </c>
      <c r="B29" s="73" t="s">
        <v>211</v>
      </c>
      <c r="C29" s="56">
        <v>3.8199999999999998E-2</v>
      </c>
      <c r="D29" s="57">
        <v>12.1</v>
      </c>
      <c r="E29" s="58">
        <v>1</v>
      </c>
      <c r="F29" s="59" t="s">
        <v>0</v>
      </c>
      <c r="G29" s="72" t="s">
        <v>1560</v>
      </c>
      <c r="H29" s="5"/>
      <c r="I29" s="5"/>
      <c r="Q29" s="252"/>
      <c r="R29" s="252"/>
      <c r="S29" s="252"/>
      <c r="T29" s="252"/>
      <c r="U29" s="252"/>
      <c r="V29" s="252"/>
      <c r="W29" s="252"/>
      <c r="X29" s="253">
        <v>1.45</v>
      </c>
      <c r="Y29" s="174">
        <v>3.1E-2</v>
      </c>
      <c r="Z29" s="257"/>
      <c r="AA29" s="174"/>
      <c r="AB29" s="173"/>
      <c r="AC29" s="173"/>
      <c r="BC29" s="2"/>
      <c r="BD29" s="84"/>
      <c r="BO29" s="2"/>
      <c r="BP29" s="84"/>
    </row>
    <row r="30" spans="1:95" ht="48" customHeight="1" thickTop="1" thickBot="1" x14ac:dyDescent="0.3">
      <c r="A30" s="55">
        <v>10045</v>
      </c>
      <c r="B30" s="73" t="s">
        <v>212</v>
      </c>
      <c r="C30" s="56"/>
      <c r="D30" s="57">
        <v>17.2</v>
      </c>
      <c r="E30" s="58">
        <v>1</v>
      </c>
      <c r="F30" s="59" t="s">
        <v>0</v>
      </c>
      <c r="G30" s="72" t="s">
        <v>1561</v>
      </c>
      <c r="H30" s="5"/>
      <c r="I30" s="5"/>
      <c r="Q30" s="252" t="s">
        <v>136</v>
      </c>
      <c r="R30" s="252"/>
      <c r="S30" s="252"/>
      <c r="T30" s="252"/>
      <c r="U30" s="252"/>
      <c r="V30" s="252"/>
      <c r="W30" s="252"/>
      <c r="X30" s="253">
        <v>1.5</v>
      </c>
      <c r="Y30" s="174">
        <v>3.2000000000000001E-2</v>
      </c>
      <c r="Z30" s="257"/>
      <c r="AA30" s="174"/>
      <c r="AB30" s="173"/>
      <c r="AC30" s="173"/>
      <c r="BC30" s="2"/>
      <c r="BD30" s="84"/>
      <c r="BO30" s="2"/>
      <c r="BP30" s="84"/>
    </row>
    <row r="31" spans="1:95" ht="48" customHeight="1" thickTop="1" thickBot="1" x14ac:dyDescent="0.3">
      <c r="A31" s="55">
        <v>10047</v>
      </c>
      <c r="B31" s="73" t="s">
        <v>213</v>
      </c>
      <c r="C31" s="56">
        <v>0.2954</v>
      </c>
      <c r="D31" s="57">
        <v>9.9</v>
      </c>
      <c r="E31" s="58">
        <v>1</v>
      </c>
      <c r="F31" s="59" t="s">
        <v>0</v>
      </c>
      <c r="G31" s="72" t="s">
        <v>1562</v>
      </c>
      <c r="H31" s="5"/>
      <c r="I31" s="5"/>
      <c r="Q31" s="252" t="s">
        <v>135</v>
      </c>
      <c r="R31" s="252"/>
      <c r="S31" s="252"/>
      <c r="T31" s="252"/>
      <c r="U31" s="252"/>
      <c r="V31" s="252"/>
      <c r="W31" s="252"/>
      <c r="X31" s="253"/>
      <c r="Y31" s="174">
        <v>3.3000000000000002E-2</v>
      </c>
      <c r="Z31" s="258"/>
      <c r="AA31" s="174"/>
      <c r="AB31" s="173"/>
      <c r="AC31" s="173"/>
      <c r="BC31" s="2"/>
      <c r="BD31" s="84"/>
      <c r="BO31" s="2"/>
      <c r="BP31" s="84"/>
    </row>
    <row r="32" spans="1:95" ht="48" customHeight="1" thickTop="1" thickBot="1" x14ac:dyDescent="0.3">
      <c r="A32" s="55">
        <v>10048</v>
      </c>
      <c r="B32" s="73" t="s">
        <v>214</v>
      </c>
      <c r="C32" s="56">
        <v>0.16189999999999999</v>
      </c>
      <c r="D32" s="57">
        <v>5.5</v>
      </c>
      <c r="E32" s="58">
        <v>1</v>
      </c>
      <c r="F32" s="59" t="s">
        <v>0</v>
      </c>
      <c r="G32" s="72" t="s">
        <v>1563</v>
      </c>
      <c r="H32" s="5"/>
      <c r="I32" s="5"/>
      <c r="Q32" s="252" t="s">
        <v>124</v>
      </c>
      <c r="R32" s="252"/>
      <c r="S32" s="252"/>
      <c r="T32" s="252"/>
      <c r="U32" s="252"/>
      <c r="V32" s="252"/>
      <c r="W32" s="252"/>
      <c r="X32" s="253"/>
      <c r="Y32" s="174">
        <v>3.4000000000000002E-2</v>
      </c>
      <c r="Z32" s="258"/>
      <c r="AA32" s="174"/>
      <c r="AB32" s="173"/>
      <c r="AC32" s="173"/>
      <c r="BC32" s="2"/>
      <c r="BD32" s="84"/>
      <c r="BO32" s="2"/>
      <c r="BP32" s="84"/>
    </row>
    <row r="33" spans="1:68" ht="48" customHeight="1" thickTop="1" thickBot="1" x14ac:dyDescent="0.3">
      <c r="A33" s="55">
        <v>10049</v>
      </c>
      <c r="B33" s="73" t="s">
        <v>218</v>
      </c>
      <c r="C33" s="56">
        <v>1.6400000000000001E-2</v>
      </c>
      <c r="D33" s="57">
        <v>10.65</v>
      </c>
      <c r="E33" s="58">
        <v>1</v>
      </c>
      <c r="F33" s="59" t="s">
        <v>0</v>
      </c>
      <c r="G33" s="72" t="s">
        <v>1564</v>
      </c>
      <c r="H33" s="5"/>
      <c r="I33" s="5"/>
      <c r="Q33" s="252" t="s">
        <v>125</v>
      </c>
      <c r="R33" s="252"/>
      <c r="S33" s="252"/>
      <c r="T33" s="252"/>
      <c r="U33" s="252"/>
      <c r="V33" s="252"/>
      <c r="W33" s="252"/>
      <c r="X33" s="253"/>
      <c r="Y33" s="174">
        <v>3.5000000000000003E-2</v>
      </c>
      <c r="Z33" s="258"/>
      <c r="AA33" s="174"/>
      <c r="AB33" s="173"/>
      <c r="AC33" s="173"/>
      <c r="BC33" s="2"/>
      <c r="BD33" s="84"/>
      <c r="BO33" s="2"/>
      <c r="BP33" s="84"/>
    </row>
    <row r="34" spans="1:68" ht="48" customHeight="1" thickTop="1" thickBot="1" x14ac:dyDescent="0.3">
      <c r="A34" s="55">
        <v>10050</v>
      </c>
      <c r="B34" s="73" t="s">
        <v>214</v>
      </c>
      <c r="C34" s="56"/>
      <c r="D34" s="57">
        <v>6</v>
      </c>
      <c r="E34" s="58">
        <v>1</v>
      </c>
      <c r="F34" s="59" t="s">
        <v>0</v>
      </c>
      <c r="G34" s="72" t="s">
        <v>1565</v>
      </c>
      <c r="H34" s="5"/>
      <c r="I34" s="5"/>
      <c r="Q34" s="252" t="s">
        <v>126</v>
      </c>
      <c r="R34" s="252"/>
      <c r="S34" s="252"/>
      <c r="T34" s="252"/>
      <c r="U34" s="252"/>
      <c r="V34" s="252"/>
      <c r="W34" s="252"/>
      <c r="X34" s="253"/>
      <c r="Y34" s="174">
        <v>3.5999999999999997E-2</v>
      </c>
      <c r="Z34" s="258"/>
      <c r="AA34" s="174"/>
      <c r="AB34" s="173"/>
      <c r="AC34" s="173"/>
      <c r="BC34" s="2"/>
      <c r="BD34" s="84"/>
      <c r="BO34" s="2"/>
      <c r="BP34" s="84"/>
    </row>
    <row r="35" spans="1:68" ht="48" customHeight="1" thickTop="1" thickBot="1" x14ac:dyDescent="0.3">
      <c r="A35" s="55">
        <v>10053</v>
      </c>
      <c r="B35" s="73" t="s">
        <v>219</v>
      </c>
      <c r="C35" s="56"/>
      <c r="D35" s="57">
        <v>1.29</v>
      </c>
      <c r="E35" s="58">
        <v>1</v>
      </c>
      <c r="F35" s="59" t="s">
        <v>0</v>
      </c>
      <c r="G35" s="72" t="s">
        <v>1566</v>
      </c>
      <c r="H35" s="5"/>
      <c r="I35" s="5"/>
      <c r="Q35" s="252" t="s">
        <v>127</v>
      </c>
      <c r="R35" s="252"/>
      <c r="S35" s="252"/>
      <c r="T35" s="252"/>
      <c r="U35" s="252"/>
      <c r="V35" s="252"/>
      <c r="W35" s="252"/>
      <c r="X35" s="253"/>
      <c r="Y35" s="174">
        <v>3.6999999999999998E-2</v>
      </c>
      <c r="Z35" s="258"/>
      <c r="AA35" s="174"/>
      <c r="AB35" s="173"/>
      <c r="AC35" s="173"/>
      <c r="BC35" s="2"/>
      <c r="BD35" s="84"/>
      <c r="BO35" s="2"/>
      <c r="BP35" s="84"/>
    </row>
    <row r="36" spans="1:68" ht="48" customHeight="1" thickTop="1" thickBot="1" x14ac:dyDescent="0.3">
      <c r="A36" s="55">
        <v>10054</v>
      </c>
      <c r="B36" s="74" t="s">
        <v>220</v>
      </c>
      <c r="C36" s="60">
        <v>0.21379999999999999</v>
      </c>
      <c r="D36" s="61">
        <v>9.9</v>
      </c>
      <c r="E36" s="62">
        <v>1</v>
      </c>
      <c r="F36" s="63" t="s">
        <v>0</v>
      </c>
      <c r="G36" s="72" t="s">
        <v>1567</v>
      </c>
      <c r="H36" s="5"/>
      <c r="I36" s="5"/>
      <c r="Q36" s="252" t="s">
        <v>128</v>
      </c>
      <c r="R36" s="252"/>
      <c r="S36" s="252"/>
      <c r="T36" s="252"/>
      <c r="U36" s="252"/>
      <c r="V36" s="252"/>
      <c r="W36" s="252"/>
      <c r="X36" s="253"/>
      <c r="Y36" s="174">
        <v>3.7999999999999999E-2</v>
      </c>
      <c r="Z36" s="258"/>
      <c r="AA36" s="174"/>
      <c r="AB36" s="173"/>
      <c r="AC36" s="173"/>
      <c r="BC36" s="2"/>
      <c r="BD36" s="84"/>
      <c r="BO36" s="2"/>
      <c r="BP36" s="84"/>
    </row>
    <row r="37" spans="1:68" ht="48" customHeight="1" thickTop="1" thickBot="1" x14ac:dyDescent="0.3">
      <c r="A37" s="55">
        <v>10055</v>
      </c>
      <c r="B37" s="73" t="s">
        <v>221</v>
      </c>
      <c r="C37" s="56">
        <v>0.2457</v>
      </c>
      <c r="D37" s="57">
        <v>9.9</v>
      </c>
      <c r="E37" s="58">
        <v>1</v>
      </c>
      <c r="F37" s="59" t="s">
        <v>0</v>
      </c>
      <c r="G37" s="72" t="s">
        <v>1568</v>
      </c>
      <c r="H37" s="5"/>
      <c r="I37" s="5"/>
      <c r="Q37" s="252" t="s">
        <v>129</v>
      </c>
      <c r="R37" s="252"/>
      <c r="S37" s="252"/>
      <c r="T37" s="252"/>
      <c r="U37" s="252"/>
      <c r="V37" s="252"/>
      <c r="W37" s="252"/>
      <c r="X37" s="253"/>
      <c r="Y37" s="174">
        <v>3.9E-2</v>
      </c>
      <c r="Z37" s="258"/>
      <c r="AA37" s="174"/>
      <c r="AB37" s="173"/>
      <c r="AC37" s="173"/>
      <c r="BC37" s="2"/>
      <c r="BD37" s="84"/>
      <c r="BO37" s="2"/>
      <c r="BP37" s="84"/>
    </row>
    <row r="38" spans="1:68" ht="48" customHeight="1" thickTop="1" thickBot="1" x14ac:dyDescent="0.3">
      <c r="A38" s="55">
        <v>10059</v>
      </c>
      <c r="B38" s="74" t="s">
        <v>222</v>
      </c>
      <c r="C38" s="60"/>
      <c r="D38" s="61">
        <v>9.9</v>
      </c>
      <c r="E38" s="62">
        <v>1</v>
      </c>
      <c r="F38" s="63" t="s">
        <v>0</v>
      </c>
      <c r="G38" s="72" t="s">
        <v>1569</v>
      </c>
      <c r="H38" s="5"/>
      <c r="I38" s="5"/>
      <c r="Q38" s="252"/>
      <c r="R38" s="252"/>
      <c r="S38" s="252"/>
      <c r="T38" s="252"/>
      <c r="U38" s="252"/>
      <c r="V38" s="252"/>
      <c r="W38" s="252"/>
      <c r="X38" s="253"/>
      <c r="Y38" s="174">
        <v>0.04</v>
      </c>
      <c r="Z38" s="258"/>
      <c r="AA38" s="174"/>
      <c r="AB38" s="173"/>
      <c r="AC38" s="173"/>
      <c r="BC38" s="2"/>
      <c r="BD38" s="84"/>
      <c r="BO38" s="2"/>
      <c r="BP38" s="84"/>
    </row>
    <row r="39" spans="1:68" ht="48" customHeight="1" thickTop="1" thickBot="1" x14ac:dyDescent="0.3">
      <c r="A39" s="55">
        <v>10062</v>
      </c>
      <c r="B39" s="73" t="s">
        <v>223</v>
      </c>
      <c r="C39" s="56"/>
      <c r="D39" s="57">
        <v>1.35</v>
      </c>
      <c r="E39" s="58">
        <v>1</v>
      </c>
      <c r="F39" s="59" t="s">
        <v>0</v>
      </c>
      <c r="G39" s="72" t="s">
        <v>1570</v>
      </c>
      <c r="H39" s="5"/>
      <c r="I39" s="5"/>
      <c r="Q39" s="252" t="s">
        <v>142</v>
      </c>
      <c r="R39" s="252"/>
      <c r="S39" s="252"/>
      <c r="T39" s="252"/>
      <c r="U39" s="252"/>
      <c r="V39" s="252"/>
      <c r="W39" s="252"/>
      <c r="X39" s="253"/>
      <c r="Y39" s="255"/>
      <c r="Z39" s="258"/>
      <c r="AA39" s="174"/>
      <c r="AB39" s="173"/>
      <c r="AC39" s="173"/>
      <c r="BC39" s="2"/>
      <c r="BD39" s="84"/>
      <c r="BO39" s="2"/>
      <c r="BP39" s="84"/>
    </row>
    <row r="40" spans="1:68" ht="48" customHeight="1" thickTop="1" thickBot="1" x14ac:dyDescent="0.3">
      <c r="A40" s="55">
        <v>10063</v>
      </c>
      <c r="B40" s="73" t="s">
        <v>224</v>
      </c>
      <c r="C40" s="56"/>
      <c r="D40" s="57">
        <v>9.1</v>
      </c>
      <c r="E40" s="58">
        <v>1</v>
      </c>
      <c r="F40" s="59" t="s">
        <v>0</v>
      </c>
      <c r="G40" s="72" t="s">
        <v>1571</v>
      </c>
      <c r="H40" s="5"/>
      <c r="I40" s="5"/>
      <c r="Q40" s="252" t="s">
        <v>143</v>
      </c>
      <c r="R40" s="252"/>
      <c r="S40" s="252"/>
      <c r="T40" s="252"/>
      <c r="U40" s="252"/>
      <c r="V40" s="252"/>
      <c r="W40" s="252"/>
      <c r="X40" s="253"/>
      <c r="Y40" s="255"/>
      <c r="Z40" s="258"/>
      <c r="AA40" s="174"/>
      <c r="AB40" s="173"/>
      <c r="AC40" s="173"/>
      <c r="BC40" s="2"/>
      <c r="BD40" s="84"/>
      <c r="BO40" s="2"/>
      <c r="BP40" s="84"/>
    </row>
    <row r="41" spans="1:68" ht="48" customHeight="1" thickTop="1" thickBot="1" x14ac:dyDescent="0.3">
      <c r="A41" s="55">
        <v>10066</v>
      </c>
      <c r="B41" s="73" t="s">
        <v>225</v>
      </c>
      <c r="C41" s="56">
        <v>0</v>
      </c>
      <c r="D41" s="57">
        <v>1.9</v>
      </c>
      <c r="E41" s="58">
        <v>1</v>
      </c>
      <c r="F41" s="59" t="s">
        <v>0</v>
      </c>
      <c r="G41" s="72" t="s">
        <v>1572</v>
      </c>
      <c r="H41" s="5"/>
      <c r="I41" s="5"/>
      <c r="Q41" s="252" t="s">
        <v>144</v>
      </c>
      <c r="R41" s="252"/>
      <c r="S41" s="252"/>
      <c r="T41" s="252"/>
      <c r="U41" s="252"/>
      <c r="V41" s="252"/>
      <c r="W41" s="252"/>
      <c r="X41" s="253"/>
      <c r="Y41" s="255"/>
      <c r="Z41" s="258"/>
      <c r="AA41" s="174"/>
      <c r="AB41" s="173"/>
      <c r="AC41" s="173"/>
      <c r="BC41" s="2"/>
      <c r="BD41" s="84"/>
      <c r="BO41" s="2"/>
      <c r="BP41" s="84"/>
    </row>
    <row r="42" spans="1:68" ht="48" customHeight="1" thickTop="1" thickBot="1" x14ac:dyDescent="0.3">
      <c r="A42" s="55">
        <v>10067</v>
      </c>
      <c r="B42" s="73" t="s">
        <v>226</v>
      </c>
      <c r="C42" s="56"/>
      <c r="D42" s="57">
        <v>9.9</v>
      </c>
      <c r="E42" s="58">
        <v>1</v>
      </c>
      <c r="F42" s="59" t="s">
        <v>0</v>
      </c>
      <c r="G42" s="72" t="s">
        <v>1573</v>
      </c>
      <c r="H42" s="5"/>
      <c r="I42" s="5"/>
      <c r="Q42" s="252" t="s">
        <v>145</v>
      </c>
      <c r="R42" s="252"/>
      <c r="S42" s="252"/>
      <c r="T42" s="252"/>
      <c r="U42" s="252"/>
      <c r="V42" s="252"/>
      <c r="W42" s="252"/>
      <c r="X42" s="253"/>
      <c r="Y42" s="255"/>
      <c r="Z42" s="258"/>
      <c r="AA42" s="174"/>
      <c r="AB42" s="173"/>
      <c r="AC42" s="173"/>
      <c r="BC42" s="2"/>
      <c r="BD42" s="84"/>
      <c r="BO42" s="2"/>
      <c r="BP42" s="84"/>
    </row>
    <row r="43" spans="1:68" ht="48" customHeight="1" thickTop="1" thickBot="1" x14ac:dyDescent="0.3">
      <c r="A43" s="55">
        <v>10071</v>
      </c>
      <c r="B43" s="73" t="s">
        <v>227</v>
      </c>
      <c r="C43" s="56"/>
      <c r="D43" s="57">
        <v>9.1</v>
      </c>
      <c r="E43" s="58">
        <v>1</v>
      </c>
      <c r="F43" s="59" t="s">
        <v>0</v>
      </c>
      <c r="G43" s="72" t="s">
        <v>1574</v>
      </c>
      <c r="H43" s="5"/>
      <c r="I43" s="5"/>
      <c r="Q43" s="252" t="s">
        <v>146</v>
      </c>
      <c r="R43" s="252"/>
      <c r="S43" s="252"/>
      <c r="T43" s="252"/>
      <c r="U43" s="252"/>
      <c r="V43" s="252"/>
      <c r="W43" s="252"/>
      <c r="X43" s="253"/>
      <c r="Y43" s="255"/>
      <c r="Z43" s="258"/>
      <c r="AA43" s="174"/>
      <c r="AB43" s="173"/>
      <c r="AC43" s="173"/>
      <c r="BC43" s="2"/>
      <c r="BD43" s="84"/>
      <c r="BO43" s="2"/>
      <c r="BP43" s="84"/>
    </row>
    <row r="44" spans="1:68" ht="48" customHeight="1" thickTop="1" thickBot="1" x14ac:dyDescent="0.3">
      <c r="A44" s="55">
        <v>10072</v>
      </c>
      <c r="B44" s="73" t="s">
        <v>228</v>
      </c>
      <c r="C44" s="56"/>
      <c r="D44" s="57">
        <v>9.5</v>
      </c>
      <c r="E44" s="58">
        <v>1</v>
      </c>
      <c r="F44" s="59" t="s">
        <v>0</v>
      </c>
      <c r="G44" s="72" t="s">
        <v>1575</v>
      </c>
      <c r="H44" s="5"/>
      <c r="I44" s="5"/>
      <c r="Q44" s="252" t="s">
        <v>147</v>
      </c>
      <c r="R44" s="252"/>
      <c r="S44" s="252"/>
      <c r="T44" s="252"/>
      <c r="U44" s="252"/>
      <c r="V44" s="252"/>
      <c r="W44" s="252"/>
      <c r="X44" s="253"/>
      <c r="Y44" s="255"/>
      <c r="Z44" s="258"/>
      <c r="AA44" s="174"/>
      <c r="AB44" s="173"/>
      <c r="AC44" s="173"/>
      <c r="BC44" s="2"/>
      <c r="BD44" s="84"/>
      <c r="BO44" s="2"/>
      <c r="BP44" s="84"/>
    </row>
    <row r="45" spans="1:68" ht="48" customHeight="1" thickTop="1" thickBot="1" x14ac:dyDescent="0.3">
      <c r="A45" s="55">
        <v>10073</v>
      </c>
      <c r="B45" s="73" t="s">
        <v>229</v>
      </c>
      <c r="C45" s="56">
        <v>0.39200000000000002</v>
      </c>
      <c r="D45" s="57">
        <v>7.4</v>
      </c>
      <c r="E45" s="58">
        <v>1</v>
      </c>
      <c r="F45" s="59" t="s">
        <v>0</v>
      </c>
      <c r="G45" s="72" t="s">
        <v>1576</v>
      </c>
      <c r="H45" s="5"/>
      <c r="I45" s="5"/>
      <c r="Q45" s="252" t="s">
        <v>148</v>
      </c>
      <c r="R45" s="252"/>
      <c r="S45" s="252"/>
      <c r="T45" s="252"/>
      <c r="U45" s="252"/>
      <c r="V45" s="252"/>
      <c r="W45" s="252"/>
      <c r="X45" s="253"/>
      <c r="Y45" s="255"/>
      <c r="Z45" s="258"/>
      <c r="AA45" s="174"/>
      <c r="AB45" s="173"/>
      <c r="AC45" s="173"/>
      <c r="BC45" s="2"/>
      <c r="BD45" s="84"/>
      <c r="BO45" s="2"/>
      <c r="BP45" s="84"/>
    </row>
    <row r="46" spans="1:68" ht="48" customHeight="1" thickTop="1" thickBot="1" x14ac:dyDescent="0.3">
      <c r="A46" s="55">
        <v>10074</v>
      </c>
      <c r="B46" s="73" t="s">
        <v>230</v>
      </c>
      <c r="C46" s="56"/>
      <c r="D46" s="57">
        <v>5.9</v>
      </c>
      <c r="E46" s="58">
        <v>1</v>
      </c>
      <c r="F46" s="59" t="s">
        <v>0</v>
      </c>
      <c r="G46" s="72" t="s">
        <v>1577</v>
      </c>
      <c r="H46" s="5"/>
      <c r="I46" s="5"/>
      <c r="Q46" s="252"/>
      <c r="R46" s="252"/>
      <c r="S46" s="252"/>
      <c r="T46" s="252"/>
      <c r="U46" s="252"/>
      <c r="V46" s="252"/>
      <c r="W46" s="252"/>
      <c r="X46" s="253"/>
      <c r="Y46" s="255"/>
      <c r="Z46" s="258"/>
      <c r="AA46" s="174"/>
      <c r="AB46" s="173"/>
      <c r="AC46" s="173"/>
      <c r="BC46" s="2"/>
      <c r="BD46" s="84"/>
      <c r="BO46" s="2"/>
      <c r="BP46" s="84"/>
    </row>
    <row r="47" spans="1:68" ht="48" customHeight="1" thickTop="1" thickBot="1" x14ac:dyDescent="0.3">
      <c r="A47" s="55">
        <v>10075</v>
      </c>
      <c r="B47" s="73" t="s">
        <v>11</v>
      </c>
      <c r="C47" s="56"/>
      <c r="D47" s="57">
        <v>8.65</v>
      </c>
      <c r="E47" s="58">
        <v>1</v>
      </c>
      <c r="F47" s="59" t="s">
        <v>0</v>
      </c>
      <c r="G47" s="72" t="s">
        <v>1578</v>
      </c>
      <c r="H47" s="5"/>
      <c r="I47" s="5"/>
      <c r="Q47" s="252" t="s">
        <v>161</v>
      </c>
      <c r="R47" s="252"/>
      <c r="S47" s="252"/>
      <c r="T47" s="252"/>
      <c r="U47" s="252"/>
      <c r="V47" s="252"/>
      <c r="W47" s="252"/>
      <c r="X47" s="253"/>
      <c r="Y47" s="255"/>
      <c r="Z47" s="258"/>
      <c r="AA47" s="174"/>
      <c r="AB47" s="173"/>
      <c r="AC47" s="173"/>
      <c r="BC47" s="2"/>
      <c r="BD47" s="84"/>
      <c r="BO47" s="2"/>
      <c r="BP47" s="84"/>
    </row>
    <row r="48" spans="1:68" ht="48" customHeight="1" thickTop="1" thickBot="1" x14ac:dyDescent="0.3">
      <c r="A48" s="55">
        <v>10076</v>
      </c>
      <c r="B48" s="73" t="s">
        <v>231</v>
      </c>
      <c r="C48" s="56"/>
      <c r="D48" s="57">
        <v>2.15</v>
      </c>
      <c r="E48" s="58">
        <v>1</v>
      </c>
      <c r="F48" s="59" t="s">
        <v>0</v>
      </c>
      <c r="G48" s="72" t="s">
        <v>1579</v>
      </c>
      <c r="H48" s="5"/>
      <c r="I48" s="5"/>
      <c r="Q48" s="252" t="s">
        <v>130</v>
      </c>
      <c r="R48" s="252"/>
      <c r="S48" s="252"/>
      <c r="T48" s="252"/>
      <c r="U48" s="252"/>
      <c r="V48" s="252"/>
      <c r="W48" s="252"/>
      <c r="X48" s="253"/>
      <c r="Y48" s="255"/>
      <c r="Z48" s="258"/>
      <c r="AA48" s="174"/>
      <c r="AB48" s="173"/>
      <c r="AC48" s="173"/>
      <c r="BC48" s="2"/>
      <c r="BD48" s="84"/>
      <c r="BO48" s="2"/>
      <c r="BP48" s="84"/>
    </row>
    <row r="49" spans="1:68" ht="48" customHeight="1" thickTop="1" thickBot="1" x14ac:dyDescent="0.3">
      <c r="A49" s="55">
        <v>10080</v>
      </c>
      <c r="B49" s="73" t="s">
        <v>39</v>
      </c>
      <c r="C49" s="56">
        <v>1.2999999999999999E-3</v>
      </c>
      <c r="D49" s="57">
        <v>9.9</v>
      </c>
      <c r="E49" s="58">
        <v>1</v>
      </c>
      <c r="F49" s="59" t="s">
        <v>0</v>
      </c>
      <c r="G49" s="72" t="s">
        <v>1580</v>
      </c>
      <c r="H49" s="5"/>
      <c r="I49" s="5"/>
      <c r="Q49" s="252" t="s">
        <v>131</v>
      </c>
      <c r="R49" s="252"/>
      <c r="S49" s="252"/>
      <c r="T49" s="252"/>
      <c r="U49" s="252"/>
      <c r="V49" s="252"/>
      <c r="W49" s="252"/>
      <c r="X49" s="253"/>
      <c r="Y49" s="255"/>
      <c r="Z49" s="258"/>
      <c r="AA49" s="174"/>
      <c r="AB49" s="173"/>
      <c r="AC49" s="173"/>
      <c r="BC49" s="2"/>
      <c r="BD49" s="84"/>
      <c r="BO49" s="2"/>
      <c r="BP49" s="84"/>
    </row>
    <row r="50" spans="1:68" ht="48" customHeight="1" thickTop="1" thickBot="1" x14ac:dyDescent="0.3">
      <c r="A50" s="55">
        <v>10083</v>
      </c>
      <c r="B50" s="74" t="s">
        <v>234</v>
      </c>
      <c r="C50" s="56"/>
      <c r="D50" s="61">
        <v>11.4</v>
      </c>
      <c r="E50" s="62">
        <v>1</v>
      </c>
      <c r="F50" s="63" t="s">
        <v>0</v>
      </c>
      <c r="G50" s="72" t="s">
        <v>1581</v>
      </c>
      <c r="H50" s="5"/>
      <c r="I50" s="5"/>
      <c r="Q50" s="252" t="s">
        <v>137</v>
      </c>
      <c r="R50" s="252"/>
      <c r="S50" s="252"/>
      <c r="T50" s="252"/>
      <c r="U50" s="252"/>
      <c r="V50" s="252"/>
      <c r="W50" s="252"/>
      <c r="X50" s="253"/>
      <c r="Y50" s="255"/>
      <c r="Z50" s="258"/>
      <c r="AA50" s="174"/>
      <c r="AB50" s="173"/>
      <c r="AC50" s="173"/>
      <c r="BC50" s="2"/>
      <c r="BD50" s="84"/>
      <c r="BO50" s="2"/>
      <c r="BP50" s="84"/>
    </row>
    <row r="51" spans="1:68" ht="48" customHeight="1" thickTop="1" thickBot="1" x14ac:dyDescent="0.3">
      <c r="A51" s="55">
        <v>10085</v>
      </c>
      <c r="B51" s="74" t="s">
        <v>235</v>
      </c>
      <c r="C51" s="60"/>
      <c r="D51" s="61">
        <v>9.9</v>
      </c>
      <c r="E51" s="62">
        <v>1</v>
      </c>
      <c r="F51" s="63" t="s">
        <v>0</v>
      </c>
      <c r="G51" s="72" t="s">
        <v>1582</v>
      </c>
      <c r="H51" s="5"/>
      <c r="I51" s="5"/>
      <c r="Q51" s="252" t="s">
        <v>138</v>
      </c>
      <c r="R51" s="252"/>
      <c r="S51" s="252"/>
      <c r="T51" s="252"/>
      <c r="U51" s="252"/>
      <c r="V51" s="252"/>
      <c r="W51" s="252"/>
      <c r="X51" s="253"/>
      <c r="Y51" s="255"/>
      <c r="Z51" s="258"/>
      <c r="AA51" s="174"/>
      <c r="AB51" s="173"/>
      <c r="AC51" s="173"/>
      <c r="BC51" s="2"/>
      <c r="BD51" s="84"/>
      <c r="BO51" s="2"/>
      <c r="BP51" s="84"/>
    </row>
    <row r="52" spans="1:68" ht="48" customHeight="1" thickTop="1" thickBot="1" x14ac:dyDescent="0.3">
      <c r="A52" s="55">
        <v>10086</v>
      </c>
      <c r="B52" s="74" t="s">
        <v>236</v>
      </c>
      <c r="C52" s="60"/>
      <c r="D52" s="61">
        <v>8.3000000000000007</v>
      </c>
      <c r="E52" s="62">
        <v>1</v>
      </c>
      <c r="F52" s="63" t="s">
        <v>0</v>
      </c>
      <c r="G52" s="72" t="s">
        <v>1583</v>
      </c>
      <c r="H52" s="5"/>
      <c r="I52" s="5"/>
      <c r="Q52" s="252" t="s">
        <v>168</v>
      </c>
      <c r="R52" s="252"/>
      <c r="S52" s="252"/>
      <c r="T52" s="252"/>
      <c r="U52" s="252"/>
      <c r="V52" s="252"/>
      <c r="W52" s="252"/>
      <c r="X52" s="253"/>
      <c r="Y52" s="255"/>
      <c r="Z52" s="258"/>
      <c r="AA52" s="174"/>
      <c r="AB52" s="173"/>
      <c r="AC52" s="173"/>
      <c r="BC52" s="2"/>
      <c r="BD52" s="84"/>
      <c r="BO52" s="2"/>
      <c r="BP52" s="84"/>
    </row>
    <row r="53" spans="1:68" ht="48" customHeight="1" thickTop="1" thickBot="1" x14ac:dyDescent="0.3">
      <c r="A53" s="55">
        <v>10087</v>
      </c>
      <c r="B53" s="73" t="s">
        <v>237</v>
      </c>
      <c r="C53" s="56">
        <v>0.25700000000000001</v>
      </c>
      <c r="D53" s="57">
        <v>9.1</v>
      </c>
      <c r="E53" s="58">
        <v>1</v>
      </c>
      <c r="F53" s="59" t="s">
        <v>0</v>
      </c>
      <c r="G53" s="72" t="s">
        <v>1584</v>
      </c>
      <c r="H53" s="5"/>
      <c r="I53" s="5"/>
      <c r="Q53" s="252" t="s">
        <v>169</v>
      </c>
      <c r="R53" s="252"/>
      <c r="S53" s="252"/>
      <c r="T53" s="252"/>
      <c r="U53" s="252"/>
      <c r="V53" s="252"/>
      <c r="W53" s="252"/>
      <c r="X53" s="253"/>
      <c r="Y53" s="255"/>
      <c r="Z53" s="258"/>
      <c r="AA53" s="174"/>
      <c r="AB53" s="173"/>
      <c r="AC53" s="173"/>
      <c r="BC53" s="2"/>
      <c r="BD53" s="84"/>
      <c r="BO53" s="2"/>
      <c r="BP53" s="84"/>
    </row>
    <row r="54" spans="1:68" ht="48" customHeight="1" thickTop="1" thickBot="1" x14ac:dyDescent="0.3">
      <c r="A54" s="55">
        <v>10088</v>
      </c>
      <c r="B54" s="74" t="s">
        <v>238</v>
      </c>
      <c r="C54" s="60"/>
      <c r="D54" s="61">
        <v>7.4</v>
      </c>
      <c r="E54" s="62">
        <v>1</v>
      </c>
      <c r="F54" s="63" t="s">
        <v>0</v>
      </c>
      <c r="G54" s="72" t="s">
        <v>1585</v>
      </c>
      <c r="H54" s="5"/>
      <c r="I54" s="5"/>
      <c r="Q54" s="252"/>
      <c r="R54" s="252"/>
      <c r="S54" s="252"/>
      <c r="T54" s="252"/>
      <c r="U54" s="252"/>
      <c r="V54" s="252"/>
      <c r="W54" s="252"/>
      <c r="X54" s="253"/>
      <c r="Y54" s="255"/>
      <c r="Z54" s="258"/>
      <c r="AA54" s="174"/>
      <c r="AB54" s="173"/>
      <c r="BC54" s="2"/>
      <c r="BO54" s="2"/>
      <c r="BP54" s="84"/>
    </row>
    <row r="55" spans="1:68" ht="48" customHeight="1" thickTop="1" thickBot="1" x14ac:dyDescent="0.3">
      <c r="A55" s="55">
        <v>10089</v>
      </c>
      <c r="B55" s="74" t="s">
        <v>239</v>
      </c>
      <c r="C55" s="60">
        <v>0.38469999999999999</v>
      </c>
      <c r="D55" s="61">
        <v>10.65</v>
      </c>
      <c r="E55" s="62">
        <v>1</v>
      </c>
      <c r="F55" s="63" t="s">
        <v>0</v>
      </c>
      <c r="G55" s="72" t="s">
        <v>1586</v>
      </c>
      <c r="H55" s="5"/>
      <c r="I55" s="5"/>
      <c r="Q55" s="252"/>
      <c r="R55" s="252"/>
      <c r="S55" s="252"/>
      <c r="T55" s="252"/>
      <c r="U55" s="252"/>
      <c r="V55" s="252"/>
      <c r="W55" s="252"/>
      <c r="X55" s="253"/>
      <c r="Y55" s="255"/>
      <c r="Z55" s="258"/>
      <c r="AA55" s="174"/>
      <c r="AB55" s="173"/>
    </row>
    <row r="56" spans="1:68" ht="48" customHeight="1" thickTop="1" thickBot="1" x14ac:dyDescent="0.25">
      <c r="A56" s="55">
        <v>10090</v>
      </c>
      <c r="B56" s="74" t="s">
        <v>240</v>
      </c>
      <c r="C56" s="60"/>
      <c r="D56" s="61">
        <v>4.9000000000000004</v>
      </c>
      <c r="E56" s="62">
        <v>1</v>
      </c>
      <c r="F56" s="63" t="s">
        <v>0</v>
      </c>
      <c r="G56" s="72" t="s">
        <v>1587</v>
      </c>
      <c r="H56" s="5"/>
      <c r="I56" s="5"/>
    </row>
    <row r="57" spans="1:68" ht="48" customHeight="1" thickTop="1" thickBot="1" x14ac:dyDescent="0.25">
      <c r="A57" s="55">
        <v>10091</v>
      </c>
      <c r="B57" s="73" t="s">
        <v>241</v>
      </c>
      <c r="C57" s="56"/>
      <c r="D57" s="57">
        <v>3.95</v>
      </c>
      <c r="E57" s="58">
        <v>1</v>
      </c>
      <c r="F57" s="59" t="s">
        <v>0</v>
      </c>
      <c r="G57" s="72" t="s">
        <v>1588</v>
      </c>
      <c r="H57" s="5"/>
      <c r="I57" s="5"/>
    </row>
    <row r="58" spans="1:68" ht="48" customHeight="1" thickTop="1" thickBot="1" x14ac:dyDescent="0.25">
      <c r="A58" s="55">
        <v>10092</v>
      </c>
      <c r="B58" s="73" t="s">
        <v>242</v>
      </c>
      <c r="C58" s="56"/>
      <c r="D58" s="57">
        <v>7.9</v>
      </c>
      <c r="E58" s="58">
        <v>1</v>
      </c>
      <c r="F58" s="59" t="s">
        <v>0</v>
      </c>
      <c r="G58" s="72" t="s">
        <v>1589</v>
      </c>
      <c r="H58" s="5"/>
      <c r="I58" s="5"/>
    </row>
    <row r="59" spans="1:68" ht="48" customHeight="1" thickTop="1" thickBot="1" x14ac:dyDescent="0.25">
      <c r="A59" s="55">
        <v>10093</v>
      </c>
      <c r="B59" s="73" t="s">
        <v>243</v>
      </c>
      <c r="C59" s="56"/>
      <c r="D59" s="57">
        <v>9.9</v>
      </c>
      <c r="E59" s="58">
        <v>1</v>
      </c>
      <c r="F59" s="59" t="s">
        <v>0</v>
      </c>
      <c r="G59" s="72" t="s">
        <v>1590</v>
      </c>
      <c r="H59" s="5"/>
      <c r="I59" s="5"/>
    </row>
    <row r="60" spans="1:68" ht="64" customHeight="1" thickTop="1" thickBot="1" x14ac:dyDescent="0.25">
      <c r="A60" s="55">
        <v>10096</v>
      </c>
      <c r="B60" s="73" t="s">
        <v>244</v>
      </c>
      <c r="C60" s="56"/>
      <c r="D60" s="57">
        <v>8.3000000000000007</v>
      </c>
      <c r="E60" s="58">
        <v>1</v>
      </c>
      <c r="F60" s="59" t="s">
        <v>0</v>
      </c>
      <c r="G60" s="72" t="s">
        <v>1591</v>
      </c>
      <c r="H60" s="5"/>
      <c r="I60" s="5"/>
    </row>
    <row r="61" spans="1:68" ht="48" customHeight="1" thickTop="1" thickBot="1" x14ac:dyDescent="0.25">
      <c r="A61" s="55">
        <v>10097</v>
      </c>
      <c r="B61" s="73" t="s">
        <v>245</v>
      </c>
      <c r="C61" s="56"/>
      <c r="D61" s="57">
        <v>6.4</v>
      </c>
      <c r="E61" s="58">
        <v>1</v>
      </c>
      <c r="F61" s="59" t="s">
        <v>0</v>
      </c>
      <c r="G61" s="72" t="s">
        <v>1592</v>
      </c>
      <c r="H61" s="5"/>
      <c r="I61" s="5"/>
    </row>
    <row r="62" spans="1:68" ht="48" customHeight="1" thickTop="1" thickBot="1" x14ac:dyDescent="0.25">
      <c r="A62" s="55">
        <v>10098</v>
      </c>
      <c r="B62" s="73" t="s">
        <v>246</v>
      </c>
      <c r="C62" s="56"/>
      <c r="D62" s="57">
        <v>7.9</v>
      </c>
      <c r="E62" s="58">
        <v>1</v>
      </c>
      <c r="F62" s="59" t="s">
        <v>0</v>
      </c>
      <c r="G62" s="72" t="s">
        <v>1593</v>
      </c>
      <c r="H62" s="5"/>
      <c r="I62" s="5"/>
    </row>
    <row r="63" spans="1:68" ht="48" customHeight="1" thickTop="1" thickBot="1" x14ac:dyDescent="0.25">
      <c r="A63" s="55">
        <v>10099</v>
      </c>
      <c r="B63" s="73" t="s">
        <v>247</v>
      </c>
      <c r="C63" s="56"/>
      <c r="D63" s="57">
        <v>11.4</v>
      </c>
      <c r="E63" s="58">
        <v>1</v>
      </c>
      <c r="F63" s="59" t="s">
        <v>0</v>
      </c>
      <c r="G63" s="72" t="s">
        <v>1594</v>
      </c>
      <c r="H63" s="5"/>
      <c r="I63" s="5"/>
    </row>
    <row r="64" spans="1:68" ht="48" customHeight="1" thickTop="1" thickBot="1" x14ac:dyDescent="0.25">
      <c r="A64" s="55">
        <v>10134</v>
      </c>
      <c r="B64" s="73" t="s">
        <v>248</v>
      </c>
      <c r="C64" s="56"/>
      <c r="D64" s="57">
        <v>9.65</v>
      </c>
      <c r="E64" s="58">
        <v>1</v>
      </c>
      <c r="F64" s="59" t="s">
        <v>0</v>
      </c>
      <c r="G64" s="72" t="s">
        <v>1595</v>
      </c>
      <c r="H64" s="5"/>
      <c r="I64" s="5"/>
    </row>
    <row r="65" spans="1:9" ht="48" customHeight="1" thickTop="1" thickBot="1" x14ac:dyDescent="0.25">
      <c r="A65" s="55">
        <v>10144</v>
      </c>
      <c r="B65" s="73" t="s">
        <v>249</v>
      </c>
      <c r="C65" s="56"/>
      <c r="D65" s="57">
        <v>9.1</v>
      </c>
      <c r="E65" s="58">
        <v>1</v>
      </c>
      <c r="F65" s="59" t="s">
        <v>0</v>
      </c>
      <c r="G65" s="72" t="s">
        <v>1596</v>
      </c>
      <c r="H65" s="5"/>
      <c r="I65" s="5"/>
    </row>
    <row r="66" spans="1:9" ht="48" customHeight="1" thickTop="1" thickBot="1" x14ac:dyDescent="0.25">
      <c r="A66" s="55">
        <v>10166</v>
      </c>
      <c r="B66" s="73" t="s">
        <v>250</v>
      </c>
      <c r="C66" s="56"/>
      <c r="D66" s="57">
        <v>99</v>
      </c>
      <c r="E66" s="58">
        <v>1</v>
      </c>
      <c r="F66" s="59" t="s">
        <v>0</v>
      </c>
      <c r="G66" s="72" t="s">
        <v>1597</v>
      </c>
      <c r="H66" s="5"/>
      <c r="I66" s="5"/>
    </row>
    <row r="67" spans="1:9" ht="48" customHeight="1" thickTop="1" thickBot="1" x14ac:dyDescent="0.25">
      <c r="A67" s="55">
        <v>10167</v>
      </c>
      <c r="B67" s="73" t="s">
        <v>252</v>
      </c>
      <c r="C67" s="56">
        <v>0.372</v>
      </c>
      <c r="D67" s="57">
        <v>7.9</v>
      </c>
      <c r="E67" s="58">
        <v>1</v>
      </c>
      <c r="F67" s="59" t="s">
        <v>0</v>
      </c>
      <c r="G67" s="72" t="s">
        <v>1598</v>
      </c>
      <c r="H67" s="5"/>
      <c r="I67" s="5"/>
    </row>
    <row r="68" spans="1:9" ht="48" customHeight="1" thickTop="1" thickBot="1" x14ac:dyDescent="0.25">
      <c r="A68" s="55">
        <v>10170</v>
      </c>
      <c r="B68" s="73" t="s">
        <v>253</v>
      </c>
      <c r="C68" s="56"/>
      <c r="D68" s="57">
        <v>0</v>
      </c>
      <c r="E68" s="58">
        <v>1</v>
      </c>
      <c r="F68" s="59" t="s">
        <v>0</v>
      </c>
      <c r="G68" s="72" t="s">
        <v>1599</v>
      </c>
      <c r="H68" s="5"/>
      <c r="I68" s="5"/>
    </row>
    <row r="69" spans="1:9" ht="48" customHeight="1" thickTop="1" thickBot="1" x14ac:dyDescent="0.25">
      <c r="A69" s="55">
        <v>10188</v>
      </c>
      <c r="B69" s="74" t="s">
        <v>254</v>
      </c>
      <c r="C69" s="60">
        <v>0.60550000000000004</v>
      </c>
      <c r="D69" s="61">
        <v>10.65</v>
      </c>
      <c r="E69" s="62">
        <v>1</v>
      </c>
      <c r="F69" s="63" t="s">
        <v>0</v>
      </c>
      <c r="G69" s="72" t="s">
        <v>1600</v>
      </c>
      <c r="H69" s="5"/>
      <c r="I69" s="5"/>
    </row>
    <row r="70" spans="1:9" ht="48" customHeight="1" thickTop="1" thickBot="1" x14ac:dyDescent="0.25">
      <c r="A70" s="55">
        <v>10195</v>
      </c>
      <c r="B70" s="73" t="s">
        <v>255</v>
      </c>
      <c r="C70" s="56"/>
      <c r="D70" s="57">
        <v>6.9</v>
      </c>
      <c r="E70" s="58">
        <v>1</v>
      </c>
      <c r="F70" s="59" t="s">
        <v>0</v>
      </c>
      <c r="G70" s="72" t="s">
        <v>1601</v>
      </c>
      <c r="H70" s="5"/>
      <c r="I70" s="5"/>
    </row>
    <row r="71" spans="1:9" ht="48" customHeight="1" thickTop="1" thickBot="1" x14ac:dyDescent="0.25">
      <c r="A71" s="55">
        <v>10197</v>
      </c>
      <c r="B71" s="73" t="s">
        <v>256</v>
      </c>
      <c r="C71" s="56"/>
      <c r="D71" s="57">
        <v>14.25</v>
      </c>
      <c r="E71" s="58">
        <v>1</v>
      </c>
      <c r="F71" s="59" t="s">
        <v>0</v>
      </c>
      <c r="G71" s="72" t="s">
        <v>1602</v>
      </c>
      <c r="H71" s="5"/>
      <c r="I71" s="5"/>
    </row>
    <row r="72" spans="1:9" ht="48" customHeight="1" thickTop="1" thickBot="1" x14ac:dyDescent="0.25">
      <c r="A72" s="55">
        <v>10209</v>
      </c>
      <c r="B72" s="73" t="s">
        <v>17</v>
      </c>
      <c r="C72" s="56"/>
      <c r="D72" s="57">
        <v>9.9</v>
      </c>
      <c r="E72" s="58">
        <v>1</v>
      </c>
      <c r="F72" s="59" t="s">
        <v>0</v>
      </c>
      <c r="G72" s="72" t="s">
        <v>1603</v>
      </c>
      <c r="H72" s="5"/>
      <c r="I72" s="5"/>
    </row>
    <row r="73" spans="1:9" ht="19" thickTop="1" thickBot="1" x14ac:dyDescent="0.25">
      <c r="A73" s="55">
        <v>10210</v>
      </c>
      <c r="B73" s="73" t="s">
        <v>257</v>
      </c>
      <c r="C73" s="56"/>
      <c r="D73" s="57">
        <v>9.9</v>
      </c>
      <c r="E73" s="58">
        <v>1</v>
      </c>
      <c r="F73" s="59" t="s">
        <v>0</v>
      </c>
      <c r="G73" s="72" t="s">
        <v>1604</v>
      </c>
      <c r="H73" s="5"/>
      <c r="I73" s="5"/>
    </row>
    <row r="74" spans="1:9" ht="48" customHeight="1" thickTop="1" thickBot="1" x14ac:dyDescent="0.25">
      <c r="A74" s="55">
        <v>10214</v>
      </c>
      <c r="B74" s="73" t="s">
        <v>258</v>
      </c>
      <c r="C74" s="56"/>
      <c r="D74" s="57">
        <v>13.25</v>
      </c>
      <c r="E74" s="58">
        <v>1</v>
      </c>
      <c r="F74" s="59" t="s">
        <v>0</v>
      </c>
      <c r="G74" s="72" t="s">
        <v>1605</v>
      </c>
      <c r="H74" s="5"/>
      <c r="I74" s="5"/>
    </row>
    <row r="75" spans="1:9" ht="48" customHeight="1" thickTop="1" thickBot="1" x14ac:dyDescent="0.25">
      <c r="A75" s="55">
        <v>10236</v>
      </c>
      <c r="B75" s="73" t="s">
        <v>259</v>
      </c>
      <c r="C75" s="56">
        <v>1.8E-3</v>
      </c>
      <c r="D75" s="57">
        <v>32.5</v>
      </c>
      <c r="E75" s="58">
        <v>1</v>
      </c>
      <c r="F75" s="59" t="s">
        <v>0</v>
      </c>
      <c r="G75" s="72" t="s">
        <v>1606</v>
      </c>
      <c r="H75" s="5"/>
      <c r="I75" s="5"/>
    </row>
    <row r="76" spans="1:9" ht="48" customHeight="1" thickTop="1" thickBot="1" x14ac:dyDescent="0.25">
      <c r="A76" s="55">
        <v>10237</v>
      </c>
      <c r="B76" s="73" t="s">
        <v>260</v>
      </c>
      <c r="C76" s="56"/>
      <c r="D76" s="57">
        <v>0</v>
      </c>
      <c r="E76" s="58">
        <v>1</v>
      </c>
      <c r="F76" s="59" t="s">
        <v>0</v>
      </c>
      <c r="G76" s="72" t="s">
        <v>1607</v>
      </c>
      <c r="H76" s="5"/>
      <c r="I76" s="5"/>
    </row>
    <row r="77" spans="1:9" ht="48" customHeight="1" thickTop="1" thickBot="1" x14ac:dyDescent="0.25">
      <c r="A77" s="55">
        <v>10238</v>
      </c>
      <c r="B77" s="73" t="s">
        <v>261</v>
      </c>
      <c r="C77" s="56"/>
      <c r="D77" s="57">
        <v>7.5</v>
      </c>
      <c r="E77" s="58">
        <v>1</v>
      </c>
      <c r="F77" s="59" t="s">
        <v>0</v>
      </c>
      <c r="G77" s="72" t="s">
        <v>1608</v>
      </c>
      <c r="H77" s="5"/>
      <c r="I77" s="5"/>
    </row>
    <row r="78" spans="1:9" ht="48" customHeight="1" thickTop="1" thickBot="1" x14ac:dyDescent="0.25">
      <c r="A78" s="55">
        <v>10256</v>
      </c>
      <c r="B78" s="73" t="s">
        <v>262</v>
      </c>
      <c r="C78" s="56"/>
      <c r="D78" s="57">
        <v>9.9</v>
      </c>
      <c r="E78" s="58">
        <v>1</v>
      </c>
      <c r="F78" s="59" t="s">
        <v>0</v>
      </c>
      <c r="G78" s="72" t="s">
        <v>1609</v>
      </c>
      <c r="H78" s="5"/>
      <c r="I78" s="5"/>
    </row>
    <row r="79" spans="1:9" ht="48" customHeight="1" thickTop="1" thickBot="1" x14ac:dyDescent="0.25">
      <c r="A79" s="55">
        <v>10270</v>
      </c>
      <c r="B79" s="73" t="s">
        <v>263</v>
      </c>
      <c r="C79" s="56"/>
      <c r="D79" s="57">
        <v>9.9</v>
      </c>
      <c r="E79" s="58">
        <v>1</v>
      </c>
      <c r="F79" s="59" t="s">
        <v>0</v>
      </c>
      <c r="G79" s="72" t="s">
        <v>1610</v>
      </c>
      <c r="H79" s="5"/>
      <c r="I79" s="5"/>
    </row>
    <row r="80" spans="1:9" ht="48" customHeight="1" thickTop="1" thickBot="1" x14ac:dyDescent="0.25">
      <c r="A80" s="55">
        <v>10271</v>
      </c>
      <c r="B80" s="73" t="s">
        <v>264</v>
      </c>
      <c r="C80" s="56"/>
      <c r="D80" s="57">
        <v>9.9</v>
      </c>
      <c r="E80" s="58">
        <v>1</v>
      </c>
      <c r="F80" s="59" t="s">
        <v>0</v>
      </c>
      <c r="G80" s="72" t="s">
        <v>1611</v>
      </c>
      <c r="H80" s="5"/>
      <c r="I80" s="5"/>
    </row>
    <row r="81" spans="1:38" ht="48" customHeight="1" thickTop="1" thickBot="1" x14ac:dyDescent="0.25">
      <c r="A81" s="55">
        <v>10272</v>
      </c>
      <c r="B81" s="73" t="s">
        <v>14</v>
      </c>
      <c r="C81" s="56"/>
      <c r="D81" s="57">
        <v>9.9</v>
      </c>
      <c r="E81" s="58">
        <v>1</v>
      </c>
      <c r="F81" s="59" t="s">
        <v>0</v>
      </c>
      <c r="G81" s="72" t="s">
        <v>1612</v>
      </c>
      <c r="H81" s="5"/>
      <c r="I81" s="5"/>
    </row>
    <row r="82" spans="1:38" ht="48" customHeight="1" thickTop="1" thickBot="1" x14ac:dyDescent="0.25">
      <c r="A82" s="55">
        <v>10273</v>
      </c>
      <c r="B82" s="59" t="s">
        <v>265</v>
      </c>
      <c r="C82" s="56"/>
      <c r="D82" s="57">
        <v>8.9</v>
      </c>
      <c r="E82" s="58">
        <v>1</v>
      </c>
      <c r="F82" s="59" t="s">
        <v>0</v>
      </c>
      <c r="G82" s="75" t="s">
        <v>1613</v>
      </c>
      <c r="H82" s="5"/>
      <c r="I82" s="5"/>
    </row>
    <row r="83" spans="1:38" ht="48" customHeight="1" thickTop="1" thickBot="1" x14ac:dyDescent="0.25">
      <c r="A83" s="55">
        <v>10279</v>
      </c>
      <c r="B83" s="73" t="s">
        <v>266</v>
      </c>
      <c r="C83" s="56"/>
      <c r="D83" s="57">
        <v>9.9</v>
      </c>
      <c r="E83" s="58">
        <v>1</v>
      </c>
      <c r="F83" s="59" t="s">
        <v>0</v>
      </c>
      <c r="G83" s="72" t="s">
        <v>1614</v>
      </c>
      <c r="H83" s="5"/>
      <c r="I83" s="5"/>
    </row>
    <row r="84" spans="1:38" ht="48" customHeight="1" thickTop="1" thickBot="1" x14ac:dyDescent="0.25">
      <c r="A84" s="55">
        <v>10280</v>
      </c>
      <c r="B84" s="73" t="s">
        <v>267</v>
      </c>
      <c r="C84" s="56"/>
      <c r="D84" s="57">
        <v>7.9</v>
      </c>
      <c r="E84" s="58">
        <v>1</v>
      </c>
      <c r="F84" s="59" t="s">
        <v>0</v>
      </c>
      <c r="G84" s="72" t="s">
        <v>1615</v>
      </c>
      <c r="H84" s="5"/>
      <c r="I84" s="5"/>
      <c r="AD84" s="71"/>
      <c r="AE84" s="71"/>
      <c r="AF84" s="71"/>
      <c r="AG84" s="71"/>
      <c r="AH84" s="71"/>
      <c r="AI84" s="71"/>
      <c r="AJ84" s="71"/>
      <c r="AK84" s="71"/>
    </row>
    <row r="85" spans="1:38" ht="48" customHeight="1" thickTop="1" thickBot="1" x14ac:dyDescent="0.25">
      <c r="A85" s="55">
        <v>10285</v>
      </c>
      <c r="B85" s="73" t="s">
        <v>268</v>
      </c>
      <c r="C85" s="56"/>
      <c r="D85" s="57">
        <v>7.9</v>
      </c>
      <c r="E85" s="58">
        <v>1</v>
      </c>
      <c r="F85" s="59" t="s">
        <v>0</v>
      </c>
      <c r="G85" s="72" t="s">
        <v>1616</v>
      </c>
      <c r="H85" s="5"/>
      <c r="I85" s="5"/>
      <c r="AD85" s="89"/>
      <c r="AE85" s="89"/>
      <c r="AF85" s="89"/>
      <c r="AG85" s="89"/>
      <c r="AH85" s="89"/>
      <c r="AI85" s="89"/>
      <c r="AJ85" s="89"/>
      <c r="AK85" s="89"/>
      <c r="AL85" s="88"/>
    </row>
    <row r="86" spans="1:38" ht="48" customHeight="1" thickTop="1" thickBot="1" x14ac:dyDescent="0.25">
      <c r="A86" s="55">
        <v>10287</v>
      </c>
      <c r="B86" s="74" t="s">
        <v>269</v>
      </c>
      <c r="C86" s="60"/>
      <c r="D86" s="61">
        <v>9.9</v>
      </c>
      <c r="E86" s="62">
        <v>1</v>
      </c>
      <c r="F86" s="63" t="s">
        <v>0</v>
      </c>
      <c r="G86" s="72" t="s">
        <v>1617</v>
      </c>
      <c r="H86" s="5"/>
      <c r="I86" s="5"/>
      <c r="AD86" s="89"/>
      <c r="AE86" s="89"/>
      <c r="AF86" s="89"/>
      <c r="AG86" s="89"/>
      <c r="AH86" s="89"/>
      <c r="AI86" s="89"/>
      <c r="AJ86" s="89"/>
      <c r="AK86" s="89"/>
    </row>
    <row r="87" spans="1:38" ht="48" customHeight="1" thickTop="1" thickBot="1" x14ac:dyDescent="0.25">
      <c r="A87" s="55">
        <v>10289</v>
      </c>
      <c r="B87" s="74" t="s">
        <v>270</v>
      </c>
      <c r="C87" s="60"/>
      <c r="D87" s="61">
        <v>9.9</v>
      </c>
      <c r="E87" s="62">
        <v>1</v>
      </c>
      <c r="F87" s="63" t="s">
        <v>0</v>
      </c>
      <c r="G87" s="72" t="s">
        <v>1618</v>
      </c>
      <c r="H87" s="5"/>
      <c r="I87" s="5"/>
      <c r="AD87" s="89"/>
      <c r="AE87" s="89"/>
      <c r="AF87" s="89"/>
      <c r="AG87" s="89"/>
      <c r="AH87" s="89"/>
      <c r="AI87" s="89"/>
      <c r="AJ87" s="89"/>
      <c r="AK87" s="89"/>
    </row>
    <row r="88" spans="1:38" ht="48" customHeight="1" thickTop="1" thickBot="1" x14ac:dyDescent="0.25">
      <c r="A88" s="55">
        <v>10291</v>
      </c>
      <c r="B88" s="73" t="s">
        <v>9</v>
      </c>
      <c r="C88" s="56">
        <v>0.32719999999999999</v>
      </c>
      <c r="D88" s="57">
        <v>9.9</v>
      </c>
      <c r="E88" s="58">
        <v>1</v>
      </c>
      <c r="F88" s="59" t="s">
        <v>0</v>
      </c>
      <c r="G88" s="72" t="s">
        <v>1619</v>
      </c>
      <c r="H88" s="5"/>
      <c r="I88" s="5"/>
      <c r="AD88" s="89"/>
      <c r="AE88" s="89"/>
      <c r="AF88" s="89"/>
      <c r="AG88" s="89"/>
      <c r="AH88" s="89"/>
      <c r="AI88" s="89"/>
      <c r="AJ88" s="89"/>
      <c r="AK88" s="89"/>
    </row>
    <row r="89" spans="1:38" ht="48" customHeight="1" thickTop="1" thickBot="1" x14ac:dyDescent="0.25">
      <c r="A89" s="55">
        <v>10292</v>
      </c>
      <c r="B89" s="73" t="s">
        <v>16</v>
      </c>
      <c r="C89" s="56">
        <v>0.49719999999999998</v>
      </c>
      <c r="D89" s="57">
        <v>9.9</v>
      </c>
      <c r="E89" s="58">
        <v>1</v>
      </c>
      <c r="F89" s="59" t="s">
        <v>0</v>
      </c>
      <c r="G89" s="72" t="s">
        <v>1620</v>
      </c>
      <c r="H89" s="5"/>
      <c r="I89" s="5"/>
      <c r="AD89" s="89"/>
      <c r="AE89" s="89"/>
      <c r="AF89" s="89"/>
      <c r="AG89" s="89"/>
      <c r="AH89" s="89"/>
      <c r="AI89" s="89"/>
      <c r="AJ89" s="89"/>
      <c r="AK89" s="89"/>
    </row>
    <row r="90" spans="1:38" ht="48" customHeight="1" thickTop="1" thickBot="1" x14ac:dyDescent="0.25">
      <c r="A90" s="55">
        <v>10293</v>
      </c>
      <c r="B90" s="73" t="s">
        <v>271</v>
      </c>
      <c r="C90" s="56"/>
      <c r="D90" s="57">
        <v>9.9</v>
      </c>
      <c r="E90" s="58">
        <v>1</v>
      </c>
      <c r="F90" s="59" t="s">
        <v>0</v>
      </c>
      <c r="G90" s="72" t="s">
        <v>1621</v>
      </c>
      <c r="H90" s="5"/>
      <c r="I90" s="5"/>
      <c r="AD90" s="89"/>
      <c r="AE90" s="89"/>
      <c r="AF90" s="89"/>
      <c r="AG90" s="89"/>
      <c r="AH90" s="89"/>
      <c r="AI90" s="89"/>
      <c r="AJ90" s="89"/>
      <c r="AK90" s="89"/>
    </row>
    <row r="91" spans="1:38" ht="48" customHeight="1" thickTop="1" thickBot="1" x14ac:dyDescent="0.25">
      <c r="A91" s="55">
        <v>10294</v>
      </c>
      <c r="B91" s="73" t="s">
        <v>272</v>
      </c>
      <c r="C91" s="56"/>
      <c r="D91" s="57">
        <v>10.65</v>
      </c>
      <c r="E91" s="58">
        <v>1</v>
      </c>
      <c r="F91" s="59" t="s">
        <v>0</v>
      </c>
      <c r="G91" s="72" t="s">
        <v>1622</v>
      </c>
      <c r="H91" s="5"/>
      <c r="I91" s="5"/>
      <c r="AD91" s="89"/>
      <c r="AE91" s="89"/>
      <c r="AF91" s="89"/>
      <c r="AG91" s="89"/>
      <c r="AH91" s="89"/>
      <c r="AI91" s="89"/>
      <c r="AJ91" s="89"/>
      <c r="AK91" s="89"/>
    </row>
    <row r="92" spans="1:38" ht="48" customHeight="1" thickTop="1" thickBot="1" x14ac:dyDescent="0.25">
      <c r="A92" s="55">
        <v>10296</v>
      </c>
      <c r="B92" s="73" t="s">
        <v>13</v>
      </c>
      <c r="C92" s="56">
        <v>0.32400000000000001</v>
      </c>
      <c r="D92" s="57">
        <v>10.65</v>
      </c>
      <c r="E92" s="58">
        <v>1</v>
      </c>
      <c r="F92" s="59" t="s">
        <v>0</v>
      </c>
      <c r="G92" s="72" t="s">
        <v>1623</v>
      </c>
      <c r="H92" s="5"/>
      <c r="I92" s="5"/>
      <c r="AD92" s="89"/>
      <c r="AE92" s="89"/>
      <c r="AF92" s="89"/>
      <c r="AG92" s="89"/>
      <c r="AH92" s="89"/>
      <c r="AI92" s="89"/>
      <c r="AJ92" s="89"/>
      <c r="AK92" s="89"/>
    </row>
    <row r="93" spans="1:38" ht="48" customHeight="1" thickTop="1" thickBot="1" x14ac:dyDescent="0.25">
      <c r="A93" s="55">
        <v>10298</v>
      </c>
      <c r="B93" s="73" t="s">
        <v>15</v>
      </c>
      <c r="C93" s="56"/>
      <c r="D93" s="57">
        <v>9.9</v>
      </c>
      <c r="E93" s="58">
        <v>1</v>
      </c>
      <c r="F93" s="59" t="s">
        <v>0</v>
      </c>
      <c r="G93" s="72" t="s">
        <v>1624</v>
      </c>
      <c r="H93" s="5"/>
      <c r="I93" s="5"/>
      <c r="AD93" s="89"/>
      <c r="AE93" s="89"/>
      <c r="AF93" s="89"/>
      <c r="AG93" s="89"/>
      <c r="AH93" s="89"/>
      <c r="AI93" s="89"/>
      <c r="AJ93" s="89"/>
      <c r="AK93" s="89"/>
    </row>
    <row r="94" spans="1:38" ht="48" customHeight="1" thickTop="1" thickBot="1" x14ac:dyDescent="0.25">
      <c r="A94" s="55">
        <v>10301</v>
      </c>
      <c r="B94" s="73" t="s">
        <v>273</v>
      </c>
      <c r="C94" s="56"/>
      <c r="D94" s="57">
        <v>13.25</v>
      </c>
      <c r="E94" s="58">
        <v>1</v>
      </c>
      <c r="F94" s="59" t="s">
        <v>0</v>
      </c>
      <c r="G94" s="72" t="s">
        <v>1625</v>
      </c>
      <c r="H94" s="5"/>
      <c r="I94" s="5"/>
      <c r="AD94" s="89"/>
      <c r="AE94" s="89"/>
      <c r="AF94" s="89"/>
      <c r="AG94" s="89"/>
      <c r="AH94" s="89"/>
      <c r="AI94" s="89"/>
      <c r="AJ94" s="89"/>
      <c r="AK94" s="89"/>
    </row>
    <row r="95" spans="1:38" ht="48" customHeight="1" thickTop="1" thickBot="1" x14ac:dyDescent="0.25">
      <c r="A95" s="55">
        <v>10303</v>
      </c>
      <c r="B95" s="73" t="s">
        <v>274</v>
      </c>
      <c r="C95" s="56"/>
      <c r="D95" s="57">
        <v>16.850000000000001</v>
      </c>
      <c r="E95" s="58">
        <v>1</v>
      </c>
      <c r="F95" s="59" t="s">
        <v>0</v>
      </c>
      <c r="G95" s="72" t="s">
        <v>1626</v>
      </c>
      <c r="H95" s="5"/>
      <c r="I95" s="5"/>
      <c r="AD95" s="89"/>
      <c r="AE95" s="89"/>
      <c r="AF95" s="89"/>
      <c r="AG95" s="89"/>
      <c r="AH95" s="89"/>
      <c r="AI95" s="89"/>
      <c r="AJ95" s="89"/>
      <c r="AK95" s="89"/>
    </row>
    <row r="96" spans="1:38" ht="48" customHeight="1" thickTop="1" thickBot="1" x14ac:dyDescent="0.25">
      <c r="A96" s="55">
        <v>10333</v>
      </c>
      <c r="B96" s="73" t="s">
        <v>275</v>
      </c>
      <c r="C96" s="56"/>
      <c r="D96" s="57">
        <v>5.9</v>
      </c>
      <c r="E96" s="58">
        <v>1</v>
      </c>
      <c r="F96" s="59" t="s">
        <v>0</v>
      </c>
      <c r="G96" s="72" t="s">
        <v>1627</v>
      </c>
      <c r="H96" s="5"/>
      <c r="I96" s="5"/>
      <c r="AD96" s="89"/>
      <c r="AE96" s="89"/>
      <c r="AF96" s="89"/>
      <c r="AG96" s="89"/>
      <c r="AH96" s="89"/>
      <c r="AI96" s="89"/>
      <c r="AJ96" s="89"/>
      <c r="AK96" s="89"/>
    </row>
    <row r="97" spans="1:37" ht="48" customHeight="1" thickTop="1" thickBot="1" x14ac:dyDescent="0.25">
      <c r="A97" s="55">
        <v>10334</v>
      </c>
      <c r="B97" s="73" t="s">
        <v>276</v>
      </c>
      <c r="C97" s="56">
        <v>0.55420000000000003</v>
      </c>
      <c r="D97" s="57">
        <v>7.9</v>
      </c>
      <c r="E97" s="58">
        <v>1</v>
      </c>
      <c r="F97" s="59" t="s">
        <v>0</v>
      </c>
      <c r="G97" s="72" t="s">
        <v>1628</v>
      </c>
      <c r="H97" s="5"/>
      <c r="I97" s="5"/>
      <c r="AD97" s="89"/>
      <c r="AE97" s="89"/>
      <c r="AF97" s="89"/>
      <c r="AG97" s="89"/>
      <c r="AH97" s="89"/>
      <c r="AI97" s="89"/>
      <c r="AJ97" s="89"/>
      <c r="AK97" s="89"/>
    </row>
    <row r="98" spans="1:37" ht="48" customHeight="1" thickTop="1" thickBot="1" x14ac:dyDescent="0.25">
      <c r="A98" s="55">
        <v>10340</v>
      </c>
      <c r="B98" s="73" t="s">
        <v>3146</v>
      </c>
      <c r="C98" s="56">
        <v>8.3699999999999997E-2</v>
      </c>
      <c r="D98" s="57">
        <v>12.1</v>
      </c>
      <c r="E98" s="58">
        <v>1</v>
      </c>
      <c r="F98" s="59" t="s">
        <v>0</v>
      </c>
      <c r="G98" s="166" t="s">
        <v>3147</v>
      </c>
      <c r="H98" s="5"/>
      <c r="I98" s="5"/>
    </row>
    <row r="99" spans="1:37" ht="48" customHeight="1" thickTop="1" thickBot="1" x14ac:dyDescent="0.25">
      <c r="A99" s="55">
        <v>10394</v>
      </c>
      <c r="B99" s="73" t="s">
        <v>277</v>
      </c>
      <c r="C99" s="56"/>
      <c r="D99" s="57">
        <v>9.8000000000000007</v>
      </c>
      <c r="E99" s="58">
        <v>1</v>
      </c>
      <c r="F99" s="59" t="s">
        <v>0</v>
      </c>
      <c r="G99" s="72" t="s">
        <v>1629</v>
      </c>
      <c r="H99" s="5"/>
      <c r="I99" s="5"/>
    </row>
    <row r="100" spans="1:37" ht="48" customHeight="1" thickTop="1" thickBot="1" x14ac:dyDescent="0.25">
      <c r="A100" s="55">
        <v>10395</v>
      </c>
      <c r="B100" s="73" t="s">
        <v>278</v>
      </c>
      <c r="C100" s="56">
        <v>0.58750000000000002</v>
      </c>
      <c r="D100" s="57">
        <v>9.9</v>
      </c>
      <c r="E100" s="58">
        <v>1</v>
      </c>
      <c r="F100" s="59" t="s">
        <v>0</v>
      </c>
      <c r="G100" s="72" t="s">
        <v>1630</v>
      </c>
      <c r="H100" s="5"/>
      <c r="I100" s="5"/>
    </row>
    <row r="101" spans="1:37" ht="48" customHeight="1" thickTop="1" thickBot="1" x14ac:dyDescent="0.25">
      <c r="A101" s="55">
        <v>10401</v>
      </c>
      <c r="B101" s="73" t="s">
        <v>31</v>
      </c>
      <c r="C101" s="56">
        <v>0.436</v>
      </c>
      <c r="D101" s="57">
        <v>9.1</v>
      </c>
      <c r="E101" s="58">
        <v>1</v>
      </c>
      <c r="F101" s="59" t="s">
        <v>0</v>
      </c>
      <c r="G101" s="72" t="s">
        <v>1631</v>
      </c>
      <c r="H101" s="5"/>
      <c r="I101" s="5"/>
    </row>
    <row r="102" spans="1:37" ht="48" customHeight="1" thickTop="1" thickBot="1" x14ac:dyDescent="0.25">
      <c r="A102" s="55">
        <v>10406</v>
      </c>
      <c r="B102" s="73" t="s">
        <v>279</v>
      </c>
      <c r="C102" s="56"/>
      <c r="D102" s="57">
        <v>155</v>
      </c>
      <c r="E102" s="58">
        <v>100</v>
      </c>
      <c r="F102" s="59" t="s">
        <v>0</v>
      </c>
      <c r="G102" s="72" t="s">
        <v>1632</v>
      </c>
      <c r="H102" s="5"/>
      <c r="I102" s="5"/>
    </row>
    <row r="103" spans="1:37" ht="48" customHeight="1" thickTop="1" thickBot="1" x14ac:dyDescent="0.25">
      <c r="A103" s="55">
        <v>10408</v>
      </c>
      <c r="B103" s="73" t="s">
        <v>280</v>
      </c>
      <c r="C103" s="56"/>
      <c r="D103" s="57">
        <v>1.29</v>
      </c>
      <c r="E103" s="58">
        <v>1</v>
      </c>
      <c r="F103" s="59" t="s">
        <v>0</v>
      </c>
      <c r="G103" s="72" t="s">
        <v>1633</v>
      </c>
      <c r="H103" s="5"/>
      <c r="I103" s="5"/>
    </row>
    <row r="104" spans="1:37" ht="48" customHeight="1" thickTop="1" thickBot="1" x14ac:dyDescent="0.25">
      <c r="A104" s="55">
        <v>10408</v>
      </c>
      <c r="B104" s="73" t="s">
        <v>280</v>
      </c>
      <c r="C104" s="56"/>
      <c r="D104" s="57">
        <v>1.19</v>
      </c>
      <c r="E104" s="59" t="s">
        <v>232</v>
      </c>
      <c r="F104" s="59" t="s">
        <v>0</v>
      </c>
      <c r="G104" s="72" t="s">
        <v>1633</v>
      </c>
      <c r="H104" s="5"/>
      <c r="I104" s="5"/>
    </row>
    <row r="105" spans="1:37" ht="48" customHeight="1" thickTop="1" thickBot="1" x14ac:dyDescent="0.25">
      <c r="A105" s="55">
        <v>10409</v>
      </c>
      <c r="B105" s="74" t="s">
        <v>281</v>
      </c>
      <c r="C105" s="60"/>
      <c r="D105" s="61">
        <v>1.35</v>
      </c>
      <c r="E105" s="62">
        <v>1</v>
      </c>
      <c r="F105" s="63" t="s">
        <v>0</v>
      </c>
      <c r="G105" s="72" t="s">
        <v>1634</v>
      </c>
      <c r="H105" s="5"/>
      <c r="I105" s="5"/>
    </row>
    <row r="106" spans="1:37" ht="48" customHeight="1" thickTop="1" thickBot="1" x14ac:dyDescent="0.25">
      <c r="A106" s="55">
        <v>10413</v>
      </c>
      <c r="B106" s="74" t="s">
        <v>282</v>
      </c>
      <c r="C106" s="60"/>
      <c r="D106" s="61">
        <v>1.35</v>
      </c>
      <c r="E106" s="62">
        <v>1</v>
      </c>
      <c r="F106" s="63" t="s">
        <v>0</v>
      </c>
      <c r="G106" s="72" t="s">
        <v>1635</v>
      </c>
      <c r="H106" s="5"/>
      <c r="I106" s="5"/>
    </row>
    <row r="107" spans="1:37" ht="48" customHeight="1" thickTop="1" thickBot="1" x14ac:dyDescent="0.25">
      <c r="A107" s="55">
        <v>10420</v>
      </c>
      <c r="B107" s="73" t="s">
        <v>71</v>
      </c>
      <c r="C107" s="56"/>
      <c r="D107" s="57">
        <v>4</v>
      </c>
      <c r="E107" s="58">
        <v>1</v>
      </c>
      <c r="F107" s="59" t="s">
        <v>0</v>
      </c>
      <c r="G107" s="72" t="s">
        <v>1636</v>
      </c>
      <c r="H107" s="5"/>
      <c r="I107" s="5"/>
    </row>
    <row r="108" spans="1:37" ht="48" customHeight="1" thickTop="1" thickBot="1" x14ac:dyDescent="0.25">
      <c r="A108" s="55">
        <v>10421</v>
      </c>
      <c r="B108" s="73" t="s">
        <v>283</v>
      </c>
      <c r="C108" s="56"/>
      <c r="D108" s="57">
        <v>1.95</v>
      </c>
      <c r="E108" s="58">
        <v>1</v>
      </c>
      <c r="F108" s="59" t="s">
        <v>0</v>
      </c>
      <c r="G108" s="72" t="s">
        <v>1637</v>
      </c>
      <c r="H108" s="5"/>
      <c r="I108" s="5"/>
    </row>
    <row r="109" spans="1:37" ht="48" customHeight="1" thickTop="1" thickBot="1" x14ac:dyDescent="0.25">
      <c r="A109" s="55">
        <v>10422</v>
      </c>
      <c r="B109" s="73" t="s">
        <v>284</v>
      </c>
      <c r="C109" s="56"/>
      <c r="D109" s="57">
        <v>1.39</v>
      </c>
      <c r="E109" s="58">
        <v>1</v>
      </c>
      <c r="F109" s="59" t="s">
        <v>0</v>
      </c>
      <c r="G109" s="72" t="s">
        <v>1638</v>
      </c>
      <c r="H109" s="5"/>
      <c r="I109" s="5"/>
    </row>
    <row r="110" spans="1:37" ht="48" customHeight="1" thickTop="1" thickBot="1" x14ac:dyDescent="0.25">
      <c r="A110" s="55">
        <v>10425</v>
      </c>
      <c r="B110" s="73" t="s">
        <v>285</v>
      </c>
      <c r="C110" s="56"/>
      <c r="D110" s="57">
        <v>1.29</v>
      </c>
      <c r="E110" s="58">
        <v>1</v>
      </c>
      <c r="F110" s="59" t="s">
        <v>0</v>
      </c>
      <c r="G110" s="72" t="s">
        <v>1639</v>
      </c>
      <c r="H110" s="5"/>
      <c r="I110" s="5"/>
    </row>
    <row r="111" spans="1:37" ht="48" customHeight="1" thickTop="1" thickBot="1" x14ac:dyDescent="0.25">
      <c r="A111" s="55">
        <v>10426</v>
      </c>
      <c r="B111" s="73" t="s">
        <v>286</v>
      </c>
      <c r="C111" s="56"/>
      <c r="D111" s="57">
        <v>1.29</v>
      </c>
      <c r="E111" s="58">
        <v>1</v>
      </c>
      <c r="F111" s="59" t="s">
        <v>0</v>
      </c>
      <c r="G111" s="72" t="s">
        <v>1640</v>
      </c>
      <c r="H111" s="5"/>
      <c r="I111" s="5"/>
    </row>
    <row r="112" spans="1:37" ht="48" customHeight="1" thickTop="1" thickBot="1" x14ac:dyDescent="0.25">
      <c r="A112" s="55">
        <v>10426</v>
      </c>
      <c r="B112" s="74" t="s">
        <v>286</v>
      </c>
      <c r="C112" s="60"/>
      <c r="D112" s="61">
        <v>1.19</v>
      </c>
      <c r="E112" s="63" t="s">
        <v>232</v>
      </c>
      <c r="F112" s="63" t="s">
        <v>0</v>
      </c>
      <c r="G112" s="72" t="s">
        <v>1640</v>
      </c>
      <c r="H112" s="5"/>
      <c r="I112" s="5"/>
    </row>
    <row r="113" spans="1:9" ht="48" customHeight="1" thickTop="1" thickBot="1" x14ac:dyDescent="0.25">
      <c r="A113" s="55">
        <v>10428</v>
      </c>
      <c r="B113" s="73" t="s">
        <v>287</v>
      </c>
      <c r="C113" s="60"/>
      <c r="D113" s="61">
        <v>1.29</v>
      </c>
      <c r="E113" s="62">
        <v>1</v>
      </c>
      <c r="F113" s="63" t="s">
        <v>0</v>
      </c>
      <c r="G113" s="72" t="s">
        <v>1641</v>
      </c>
      <c r="H113" s="5"/>
      <c r="I113" s="5"/>
    </row>
    <row r="114" spans="1:9" ht="48" customHeight="1" thickTop="1" thickBot="1" x14ac:dyDescent="0.25">
      <c r="A114" s="55">
        <v>10432</v>
      </c>
      <c r="B114" s="73" t="s">
        <v>288</v>
      </c>
      <c r="C114" s="56"/>
      <c r="D114" s="57">
        <v>10.65</v>
      </c>
      <c r="E114" s="58">
        <v>1</v>
      </c>
      <c r="F114" s="59" t="s">
        <v>0</v>
      </c>
      <c r="G114" s="72" t="s">
        <v>1642</v>
      </c>
      <c r="H114" s="5"/>
      <c r="I114" s="5"/>
    </row>
    <row r="115" spans="1:9" ht="48" customHeight="1" thickTop="1" thickBot="1" x14ac:dyDescent="0.25">
      <c r="A115" s="55">
        <v>10435</v>
      </c>
      <c r="B115" s="73" t="s">
        <v>289</v>
      </c>
      <c r="C115" s="56"/>
      <c r="D115" s="61">
        <v>1.29</v>
      </c>
      <c r="E115" s="62">
        <v>1</v>
      </c>
      <c r="F115" s="63" t="s">
        <v>0</v>
      </c>
      <c r="G115" s="72" t="s">
        <v>1643</v>
      </c>
      <c r="H115" s="5"/>
      <c r="I115" s="5"/>
    </row>
    <row r="116" spans="1:9" ht="48" customHeight="1" thickTop="1" thickBot="1" x14ac:dyDescent="0.25">
      <c r="A116" s="55">
        <v>10436</v>
      </c>
      <c r="B116" s="73" t="s">
        <v>290</v>
      </c>
      <c r="C116" s="56"/>
      <c r="D116" s="57">
        <v>1.29</v>
      </c>
      <c r="E116" s="58">
        <v>1</v>
      </c>
      <c r="F116" s="59" t="s">
        <v>0</v>
      </c>
      <c r="G116" s="72" t="s">
        <v>1644</v>
      </c>
      <c r="H116" s="5"/>
      <c r="I116" s="5"/>
    </row>
    <row r="117" spans="1:9" ht="48" customHeight="1" thickTop="1" thickBot="1" x14ac:dyDescent="0.25">
      <c r="A117" s="55">
        <v>10437</v>
      </c>
      <c r="B117" s="73" t="s">
        <v>291</v>
      </c>
      <c r="C117" s="56"/>
      <c r="D117" s="57">
        <v>14.25</v>
      </c>
      <c r="E117" s="58">
        <v>1</v>
      </c>
      <c r="F117" s="59" t="s">
        <v>0</v>
      </c>
      <c r="G117" s="72" t="s">
        <v>1645</v>
      </c>
      <c r="H117" s="5"/>
      <c r="I117" s="5"/>
    </row>
    <row r="118" spans="1:9" ht="48" customHeight="1" thickTop="1" thickBot="1" x14ac:dyDescent="0.25">
      <c r="A118" s="55">
        <v>10438</v>
      </c>
      <c r="B118" s="73" t="s">
        <v>292</v>
      </c>
      <c r="C118" s="56">
        <v>0</v>
      </c>
      <c r="D118" s="57">
        <v>9.9</v>
      </c>
      <c r="E118" s="58">
        <v>1</v>
      </c>
      <c r="F118" s="59" t="s">
        <v>0</v>
      </c>
      <c r="G118" s="72" t="s">
        <v>1646</v>
      </c>
      <c r="H118" s="5"/>
      <c r="I118" s="5"/>
    </row>
    <row r="119" spans="1:9" ht="48" customHeight="1" thickTop="1" thickBot="1" x14ac:dyDescent="0.25">
      <c r="A119" s="55">
        <v>10440</v>
      </c>
      <c r="B119" s="73" t="s">
        <v>293</v>
      </c>
      <c r="C119" s="56"/>
      <c r="D119" s="57">
        <v>2.75</v>
      </c>
      <c r="E119" s="58">
        <v>1</v>
      </c>
      <c r="F119" s="59" t="s">
        <v>0</v>
      </c>
      <c r="G119" s="72" t="s">
        <v>1647</v>
      </c>
      <c r="H119" s="5"/>
      <c r="I119" s="5"/>
    </row>
    <row r="120" spans="1:9" ht="48" customHeight="1" thickTop="1" thickBot="1" x14ac:dyDescent="0.25">
      <c r="A120" s="55">
        <v>10450</v>
      </c>
      <c r="B120" s="73" t="s">
        <v>294</v>
      </c>
      <c r="C120" s="56"/>
      <c r="D120" s="61">
        <v>3.85</v>
      </c>
      <c r="E120" s="62">
        <v>1</v>
      </c>
      <c r="F120" s="63" t="s">
        <v>0</v>
      </c>
      <c r="G120" s="72" t="s">
        <v>1648</v>
      </c>
      <c r="H120" s="5"/>
      <c r="I120" s="5"/>
    </row>
    <row r="121" spans="1:9" ht="48" customHeight="1" thickTop="1" thickBot="1" x14ac:dyDescent="0.25">
      <c r="A121" s="55">
        <v>10451</v>
      </c>
      <c r="B121" s="73" t="s">
        <v>295</v>
      </c>
      <c r="C121" s="56"/>
      <c r="D121" s="57">
        <v>2.8</v>
      </c>
      <c r="E121" s="58">
        <v>1</v>
      </c>
      <c r="F121" s="59" t="s">
        <v>0</v>
      </c>
      <c r="G121" s="72" t="s">
        <v>1649</v>
      </c>
      <c r="H121" s="5"/>
      <c r="I121" s="5"/>
    </row>
    <row r="122" spans="1:9" ht="48" customHeight="1" thickTop="1" thickBot="1" x14ac:dyDescent="0.25">
      <c r="A122" s="55">
        <v>10451</v>
      </c>
      <c r="B122" s="73" t="s">
        <v>295</v>
      </c>
      <c r="C122" s="56"/>
      <c r="D122" s="57">
        <v>2.2999999999999998</v>
      </c>
      <c r="E122" s="59" t="s">
        <v>233</v>
      </c>
      <c r="F122" s="59" t="s">
        <v>0</v>
      </c>
      <c r="G122" s="72" t="s">
        <v>1649</v>
      </c>
      <c r="H122" s="5"/>
      <c r="I122" s="5"/>
    </row>
    <row r="123" spans="1:9" ht="48" customHeight="1" thickTop="1" thickBot="1" x14ac:dyDescent="0.25">
      <c r="A123" s="55">
        <v>10452</v>
      </c>
      <c r="B123" s="73" t="s">
        <v>296</v>
      </c>
      <c r="C123" s="56"/>
      <c r="D123" s="57">
        <v>2.95</v>
      </c>
      <c r="E123" s="58">
        <v>1</v>
      </c>
      <c r="F123" s="59" t="s">
        <v>0</v>
      </c>
      <c r="G123" s="72" t="s">
        <v>1650</v>
      </c>
      <c r="H123" s="5"/>
      <c r="I123" s="5"/>
    </row>
    <row r="124" spans="1:9" ht="48" customHeight="1" thickTop="1" thickBot="1" x14ac:dyDescent="0.25">
      <c r="A124" s="55">
        <v>10453</v>
      </c>
      <c r="B124" s="73" t="s">
        <v>297</v>
      </c>
      <c r="C124" s="56"/>
      <c r="D124" s="57">
        <v>4.4000000000000004</v>
      </c>
      <c r="E124" s="58">
        <v>1</v>
      </c>
      <c r="F124" s="59" t="s">
        <v>0</v>
      </c>
      <c r="G124" s="72" t="s">
        <v>1651</v>
      </c>
      <c r="H124" s="5"/>
      <c r="I124" s="5"/>
    </row>
    <row r="125" spans="1:9" ht="48" customHeight="1" thickTop="1" thickBot="1" x14ac:dyDescent="0.25">
      <c r="A125" s="55">
        <v>10454</v>
      </c>
      <c r="B125" s="73" t="s">
        <v>298</v>
      </c>
      <c r="C125" s="56"/>
      <c r="D125" s="57">
        <v>3.3</v>
      </c>
      <c r="E125" s="58">
        <v>1</v>
      </c>
      <c r="F125" s="59" t="s">
        <v>0</v>
      </c>
      <c r="G125" s="72" t="s">
        <v>1652</v>
      </c>
      <c r="H125" s="5"/>
      <c r="I125" s="5"/>
    </row>
    <row r="126" spans="1:9" ht="48" customHeight="1" thickTop="1" thickBot="1" x14ac:dyDescent="0.25">
      <c r="A126" s="55">
        <v>10455</v>
      </c>
      <c r="B126" s="73" t="s">
        <v>299</v>
      </c>
      <c r="C126" s="56"/>
      <c r="D126" s="57">
        <v>4.2</v>
      </c>
      <c r="E126" s="58">
        <v>1</v>
      </c>
      <c r="F126" s="59" t="s">
        <v>0</v>
      </c>
      <c r="G126" s="72" t="s">
        <v>1653</v>
      </c>
      <c r="H126" s="5"/>
      <c r="I126" s="5"/>
    </row>
    <row r="127" spans="1:9" ht="48" customHeight="1" thickTop="1" thickBot="1" x14ac:dyDescent="0.25">
      <c r="A127" s="55">
        <v>10456</v>
      </c>
      <c r="B127" s="73" t="s">
        <v>300</v>
      </c>
      <c r="C127" s="56"/>
      <c r="D127" s="57">
        <v>3</v>
      </c>
      <c r="E127" s="58">
        <v>1</v>
      </c>
      <c r="F127" s="59" t="s">
        <v>0</v>
      </c>
      <c r="G127" s="72" t="s">
        <v>1654</v>
      </c>
      <c r="H127" s="5"/>
      <c r="I127" s="5"/>
    </row>
    <row r="128" spans="1:9" ht="48" customHeight="1" thickTop="1" thickBot="1" x14ac:dyDescent="0.25">
      <c r="A128" s="55">
        <v>10471</v>
      </c>
      <c r="B128" s="73" t="s">
        <v>301</v>
      </c>
      <c r="C128" s="56"/>
      <c r="D128" s="57">
        <v>14.25</v>
      </c>
      <c r="E128" s="58">
        <v>1</v>
      </c>
      <c r="F128" s="59" t="s">
        <v>0</v>
      </c>
      <c r="G128" s="72" t="s">
        <v>1655</v>
      </c>
      <c r="H128" s="5"/>
      <c r="I128" s="5"/>
    </row>
    <row r="129" spans="1:9" ht="48" customHeight="1" thickTop="1" thickBot="1" x14ac:dyDescent="0.25">
      <c r="A129" s="55">
        <v>10472</v>
      </c>
      <c r="B129" s="73" t="s">
        <v>8</v>
      </c>
      <c r="C129" s="56"/>
      <c r="D129" s="57">
        <v>13.25</v>
      </c>
      <c r="E129" s="58">
        <v>1</v>
      </c>
      <c r="F129" s="59" t="s">
        <v>0</v>
      </c>
      <c r="G129" s="72" t="s">
        <v>1656</v>
      </c>
      <c r="H129" s="5"/>
      <c r="I129" s="5"/>
    </row>
    <row r="130" spans="1:9" ht="48" customHeight="1" thickTop="1" thickBot="1" x14ac:dyDescent="0.25">
      <c r="A130" s="55">
        <v>10473</v>
      </c>
      <c r="B130" s="73" t="s">
        <v>302</v>
      </c>
      <c r="C130" s="56"/>
      <c r="D130" s="57">
        <v>10.65</v>
      </c>
      <c r="E130" s="58">
        <v>1</v>
      </c>
      <c r="F130" s="59" t="s">
        <v>0</v>
      </c>
      <c r="G130" s="72" t="s">
        <v>1657</v>
      </c>
      <c r="H130" s="5"/>
      <c r="I130" s="5"/>
    </row>
    <row r="131" spans="1:9" ht="48" customHeight="1" thickTop="1" thickBot="1" x14ac:dyDescent="0.25">
      <c r="A131" s="55">
        <v>10474</v>
      </c>
      <c r="B131" s="73" t="s">
        <v>303</v>
      </c>
      <c r="C131" s="56"/>
      <c r="D131" s="57">
        <v>10.65</v>
      </c>
      <c r="E131" s="58">
        <v>1</v>
      </c>
      <c r="F131" s="59" t="s">
        <v>0</v>
      </c>
      <c r="G131" s="72" t="s">
        <v>1658</v>
      </c>
      <c r="H131" s="5"/>
      <c r="I131" s="5"/>
    </row>
    <row r="132" spans="1:9" ht="48" customHeight="1" thickTop="1" thickBot="1" x14ac:dyDescent="0.25">
      <c r="A132" s="55">
        <v>10475</v>
      </c>
      <c r="B132" s="73" t="s">
        <v>304</v>
      </c>
      <c r="C132" s="56"/>
      <c r="D132" s="57">
        <v>8.9</v>
      </c>
      <c r="E132" s="58">
        <v>1</v>
      </c>
      <c r="F132" s="59" t="s">
        <v>0</v>
      </c>
      <c r="G132" s="72" t="s">
        <v>1659</v>
      </c>
      <c r="H132" s="5"/>
      <c r="I132" s="5"/>
    </row>
    <row r="133" spans="1:9" ht="48" customHeight="1" thickTop="1" thickBot="1" x14ac:dyDescent="0.25">
      <c r="A133" s="55">
        <v>10476</v>
      </c>
      <c r="B133" s="73" t="s">
        <v>305</v>
      </c>
      <c r="C133" s="56"/>
      <c r="D133" s="61">
        <v>8.9</v>
      </c>
      <c r="E133" s="62">
        <v>1</v>
      </c>
      <c r="F133" s="63" t="s">
        <v>0</v>
      </c>
      <c r="G133" s="72" t="s">
        <v>1660</v>
      </c>
      <c r="H133" s="5"/>
      <c r="I133" s="5"/>
    </row>
    <row r="134" spans="1:9" ht="48" customHeight="1" thickTop="1" thickBot="1" x14ac:dyDescent="0.25">
      <c r="A134" s="55">
        <v>10477</v>
      </c>
      <c r="B134" s="74" t="s">
        <v>306</v>
      </c>
      <c r="C134" s="60">
        <v>0.1077</v>
      </c>
      <c r="D134" s="61">
        <v>8.9</v>
      </c>
      <c r="E134" s="62">
        <v>1</v>
      </c>
      <c r="F134" s="63" t="s">
        <v>0</v>
      </c>
      <c r="G134" s="72" t="s">
        <v>1661</v>
      </c>
      <c r="H134" s="5"/>
      <c r="I134" s="5"/>
    </row>
    <row r="135" spans="1:9" ht="48" customHeight="1" thickTop="1" thickBot="1" x14ac:dyDescent="0.25">
      <c r="A135" s="55">
        <v>10478</v>
      </c>
      <c r="B135" s="74" t="s">
        <v>307</v>
      </c>
      <c r="C135" s="60">
        <v>0.14050000000000001</v>
      </c>
      <c r="D135" s="57">
        <v>8.9</v>
      </c>
      <c r="E135" s="58">
        <v>1</v>
      </c>
      <c r="F135" s="59" t="s">
        <v>0</v>
      </c>
      <c r="G135" s="72" t="s">
        <v>1662</v>
      </c>
      <c r="H135" s="5"/>
      <c r="I135" s="5"/>
    </row>
    <row r="136" spans="1:9" ht="48" customHeight="1" thickTop="1" thickBot="1" x14ac:dyDescent="0.25">
      <c r="A136" s="55">
        <v>10479</v>
      </c>
      <c r="B136" s="73" t="s">
        <v>308</v>
      </c>
      <c r="C136" s="56">
        <v>0.39050000000000001</v>
      </c>
      <c r="D136" s="57">
        <v>7.9</v>
      </c>
      <c r="E136" s="58">
        <v>1</v>
      </c>
      <c r="F136" s="59" t="s">
        <v>0</v>
      </c>
      <c r="G136" s="72" t="s">
        <v>1663</v>
      </c>
      <c r="H136" s="5"/>
      <c r="I136" s="5"/>
    </row>
    <row r="137" spans="1:9" ht="48" customHeight="1" thickTop="1" thickBot="1" x14ac:dyDescent="0.25">
      <c r="A137" s="55">
        <v>10480</v>
      </c>
      <c r="B137" s="73" t="s">
        <v>309</v>
      </c>
      <c r="C137" s="56"/>
      <c r="D137" s="57">
        <v>8.9</v>
      </c>
      <c r="E137" s="58">
        <v>1</v>
      </c>
      <c r="F137" s="59" t="s">
        <v>0</v>
      </c>
      <c r="G137" s="72" t="s">
        <v>1664</v>
      </c>
      <c r="H137" s="5"/>
      <c r="I137" s="5"/>
    </row>
    <row r="138" spans="1:9" ht="48" customHeight="1" thickTop="1" thickBot="1" x14ac:dyDescent="0.25">
      <c r="A138" s="55">
        <v>10484</v>
      </c>
      <c r="B138" s="73" t="s">
        <v>310</v>
      </c>
      <c r="C138" s="56"/>
      <c r="D138" s="57">
        <v>8.9</v>
      </c>
      <c r="E138" s="58">
        <v>1</v>
      </c>
      <c r="F138" s="59" t="s">
        <v>0</v>
      </c>
      <c r="G138" s="72" t="s">
        <v>1665</v>
      </c>
      <c r="H138" s="5"/>
      <c r="I138" s="5"/>
    </row>
    <row r="139" spans="1:9" ht="48" customHeight="1" thickTop="1" thickBot="1" x14ac:dyDescent="0.25">
      <c r="A139" s="55">
        <v>10487</v>
      </c>
      <c r="B139" s="73" t="s">
        <v>311</v>
      </c>
      <c r="C139" s="56"/>
      <c r="D139" s="57">
        <v>10.65</v>
      </c>
      <c r="E139" s="58">
        <v>1</v>
      </c>
      <c r="F139" s="59" t="s">
        <v>0</v>
      </c>
      <c r="G139" s="72" t="s">
        <v>1666</v>
      </c>
      <c r="H139" s="5"/>
      <c r="I139" s="5"/>
    </row>
    <row r="140" spans="1:9" ht="48" customHeight="1" thickTop="1" thickBot="1" x14ac:dyDescent="0.25">
      <c r="A140" s="55">
        <v>10488</v>
      </c>
      <c r="B140" s="73" t="s">
        <v>312</v>
      </c>
      <c r="C140" s="56"/>
      <c r="D140" s="61">
        <v>10.65</v>
      </c>
      <c r="E140" s="62">
        <v>1</v>
      </c>
      <c r="F140" s="63" t="s">
        <v>0</v>
      </c>
      <c r="G140" s="72" t="s">
        <v>1667</v>
      </c>
      <c r="H140" s="5"/>
      <c r="I140" s="5"/>
    </row>
    <row r="141" spans="1:9" ht="48" customHeight="1" thickTop="1" thickBot="1" x14ac:dyDescent="0.25">
      <c r="A141" s="55">
        <v>10490</v>
      </c>
      <c r="B141" s="74" t="s">
        <v>240</v>
      </c>
      <c r="C141" s="60"/>
      <c r="D141" s="57">
        <v>4.9000000000000004</v>
      </c>
      <c r="E141" s="58">
        <v>1</v>
      </c>
      <c r="F141" s="59" t="s">
        <v>0</v>
      </c>
      <c r="G141" s="72" t="s">
        <v>1668</v>
      </c>
      <c r="H141" s="5"/>
      <c r="I141" s="5"/>
    </row>
    <row r="142" spans="1:9" ht="48" customHeight="1" thickTop="1" thickBot="1" x14ac:dyDescent="0.25">
      <c r="A142" s="55">
        <v>10494</v>
      </c>
      <c r="B142" s="73" t="s">
        <v>313</v>
      </c>
      <c r="C142" s="56"/>
      <c r="D142" s="57">
        <v>9.3000000000000007</v>
      </c>
      <c r="E142" s="58">
        <v>1</v>
      </c>
      <c r="F142" s="59" t="s">
        <v>0</v>
      </c>
      <c r="G142" s="72" t="s">
        <v>1669</v>
      </c>
      <c r="H142" s="5"/>
      <c r="I142" s="5"/>
    </row>
    <row r="143" spans="1:9" ht="48" customHeight="1" thickTop="1" thickBot="1" x14ac:dyDescent="0.25">
      <c r="A143" s="55">
        <v>10495</v>
      </c>
      <c r="B143" s="73" t="s">
        <v>315</v>
      </c>
      <c r="C143" s="56"/>
      <c r="D143" s="57">
        <v>9.3000000000000007</v>
      </c>
      <c r="E143" s="58">
        <v>1</v>
      </c>
      <c r="F143" s="59" t="s">
        <v>0</v>
      </c>
      <c r="G143" s="72" t="s">
        <v>1670</v>
      </c>
      <c r="H143" s="5"/>
      <c r="I143" s="5"/>
    </row>
    <row r="144" spans="1:9" ht="48" customHeight="1" thickTop="1" thickBot="1" x14ac:dyDescent="0.25">
      <c r="A144" s="55">
        <v>10496</v>
      </c>
      <c r="B144" s="73" t="s">
        <v>316</v>
      </c>
      <c r="C144" s="56"/>
      <c r="D144" s="57">
        <v>7.2</v>
      </c>
      <c r="E144" s="58">
        <v>1</v>
      </c>
      <c r="F144" s="59" t="s">
        <v>0</v>
      </c>
      <c r="G144" s="72" t="s">
        <v>1671</v>
      </c>
      <c r="H144" s="5"/>
      <c r="I144" s="5"/>
    </row>
    <row r="145" spans="1:9" ht="48" customHeight="1" thickTop="1" thickBot="1" x14ac:dyDescent="0.25">
      <c r="A145" s="55">
        <v>10508</v>
      </c>
      <c r="B145" s="73" t="s">
        <v>317</v>
      </c>
      <c r="C145" s="56"/>
      <c r="D145" s="57">
        <v>11.9</v>
      </c>
      <c r="E145" s="58">
        <v>1</v>
      </c>
      <c r="F145" s="59" t="s">
        <v>0</v>
      </c>
      <c r="G145" s="72" t="s">
        <v>1672</v>
      </c>
      <c r="H145" s="5"/>
      <c r="I145" s="5"/>
    </row>
    <row r="146" spans="1:9" ht="48" customHeight="1" thickTop="1" thickBot="1" x14ac:dyDescent="0.25">
      <c r="A146" s="55">
        <v>10510</v>
      </c>
      <c r="B146" s="73" t="s">
        <v>318</v>
      </c>
      <c r="C146" s="56"/>
      <c r="D146" s="57">
        <v>12.1</v>
      </c>
      <c r="E146" s="58">
        <v>1</v>
      </c>
      <c r="F146" s="59" t="s">
        <v>0</v>
      </c>
      <c r="G146" s="72" t="s">
        <v>1673</v>
      </c>
      <c r="H146" s="5"/>
      <c r="I146" s="5"/>
    </row>
    <row r="147" spans="1:9" ht="48" customHeight="1" thickTop="1" thickBot="1" x14ac:dyDescent="0.25">
      <c r="A147" s="55">
        <v>10516</v>
      </c>
      <c r="B147" s="73" t="s">
        <v>319</v>
      </c>
      <c r="C147" s="56">
        <v>0.67300000000000004</v>
      </c>
      <c r="D147" s="57">
        <v>7.9</v>
      </c>
      <c r="E147" s="58">
        <v>1</v>
      </c>
      <c r="F147" s="59" t="s">
        <v>0</v>
      </c>
      <c r="G147" s="72" t="s">
        <v>1674</v>
      </c>
      <c r="H147" s="5"/>
      <c r="I147" s="5"/>
    </row>
    <row r="148" spans="1:9" ht="48" customHeight="1" thickTop="1" thickBot="1" x14ac:dyDescent="0.25">
      <c r="A148" s="55">
        <v>10517</v>
      </c>
      <c r="B148" s="73" t="s">
        <v>320</v>
      </c>
      <c r="C148" s="56">
        <v>0.82730000000000004</v>
      </c>
      <c r="D148" s="57">
        <v>7.9</v>
      </c>
      <c r="E148" s="58">
        <v>1</v>
      </c>
      <c r="F148" s="59" t="s">
        <v>0</v>
      </c>
      <c r="G148" s="72" t="s">
        <v>1675</v>
      </c>
      <c r="H148" s="5"/>
      <c r="I148" s="5"/>
    </row>
    <row r="149" spans="1:9" ht="48" customHeight="1" thickTop="1" thickBot="1" x14ac:dyDescent="0.25">
      <c r="A149" s="55">
        <v>10520</v>
      </c>
      <c r="B149" s="73" t="s">
        <v>321</v>
      </c>
      <c r="C149" s="56"/>
      <c r="D149" s="57">
        <v>5.9</v>
      </c>
      <c r="E149" s="58">
        <v>1</v>
      </c>
      <c r="F149" s="59" t="s">
        <v>0</v>
      </c>
      <c r="G149" s="72" t="s">
        <v>1676</v>
      </c>
      <c r="H149" s="5"/>
      <c r="I149" s="5"/>
    </row>
    <row r="150" spans="1:9" ht="48" customHeight="1" thickTop="1" thickBot="1" x14ac:dyDescent="0.25">
      <c r="A150" s="55">
        <v>10521</v>
      </c>
      <c r="B150" s="73" t="s">
        <v>322</v>
      </c>
      <c r="C150" s="56"/>
      <c r="D150" s="61">
        <v>9.9</v>
      </c>
      <c r="E150" s="62">
        <v>1</v>
      </c>
      <c r="F150" s="63" t="s">
        <v>0</v>
      </c>
      <c r="G150" s="72" t="s">
        <v>1677</v>
      </c>
      <c r="H150" s="5"/>
      <c r="I150" s="5"/>
    </row>
    <row r="151" spans="1:9" ht="48" customHeight="1" thickTop="1" thickBot="1" x14ac:dyDescent="0.25">
      <c r="A151" s="55">
        <v>10522</v>
      </c>
      <c r="B151" s="74" t="s">
        <v>323</v>
      </c>
      <c r="C151" s="60"/>
      <c r="D151" s="61">
        <v>5.4</v>
      </c>
      <c r="E151" s="62">
        <v>1</v>
      </c>
      <c r="F151" s="63" t="s">
        <v>0</v>
      </c>
      <c r="G151" s="72" t="s">
        <v>1678</v>
      </c>
      <c r="H151" s="5"/>
      <c r="I151" s="5"/>
    </row>
    <row r="152" spans="1:9" ht="48" customHeight="1" thickTop="1" thickBot="1" x14ac:dyDescent="0.25">
      <c r="A152" s="55">
        <v>10523</v>
      </c>
      <c r="B152" s="74" t="s">
        <v>324</v>
      </c>
      <c r="C152" s="60"/>
      <c r="D152" s="61">
        <v>5.9</v>
      </c>
      <c r="E152" s="62">
        <v>1</v>
      </c>
      <c r="F152" s="63" t="s">
        <v>0</v>
      </c>
      <c r="G152" s="72" t="s">
        <v>1679</v>
      </c>
      <c r="H152" s="5"/>
      <c r="I152" s="5"/>
    </row>
    <row r="153" spans="1:9" ht="48" customHeight="1" thickTop="1" thickBot="1" x14ac:dyDescent="0.25">
      <c r="A153" s="55">
        <v>10524</v>
      </c>
      <c r="B153" s="74" t="s">
        <v>325</v>
      </c>
      <c r="C153" s="60">
        <v>2.9499999999999998E-2</v>
      </c>
      <c r="D153" s="61">
        <v>8.3000000000000007</v>
      </c>
      <c r="E153" s="62">
        <v>1</v>
      </c>
      <c r="F153" s="63" t="s">
        <v>0</v>
      </c>
      <c r="G153" s="72" t="s">
        <v>1680</v>
      </c>
      <c r="H153" s="5"/>
      <c r="I153" s="5"/>
    </row>
    <row r="154" spans="1:9" ht="48" customHeight="1" thickTop="1" thickBot="1" x14ac:dyDescent="0.25">
      <c r="A154" s="55">
        <v>10550</v>
      </c>
      <c r="B154" s="74" t="s">
        <v>326</v>
      </c>
      <c r="C154" s="60"/>
      <c r="D154" s="61">
        <v>6.9</v>
      </c>
      <c r="E154" s="62">
        <v>1</v>
      </c>
      <c r="F154" s="63" t="s">
        <v>0</v>
      </c>
      <c r="G154" s="72" t="s">
        <v>1681</v>
      </c>
      <c r="H154" s="5"/>
      <c r="I154" s="5"/>
    </row>
    <row r="155" spans="1:9" ht="48" customHeight="1" thickTop="1" thickBot="1" x14ac:dyDescent="0.25">
      <c r="A155" s="55">
        <v>10551</v>
      </c>
      <c r="B155" s="74" t="s">
        <v>327</v>
      </c>
      <c r="C155" s="60"/>
      <c r="D155" s="61">
        <v>7.9</v>
      </c>
      <c r="E155" s="62">
        <v>1</v>
      </c>
      <c r="F155" s="63" t="s">
        <v>0</v>
      </c>
      <c r="G155" s="72" t="s">
        <v>1682</v>
      </c>
      <c r="H155" s="5"/>
      <c r="I155" s="5"/>
    </row>
    <row r="156" spans="1:9" ht="48" customHeight="1" thickTop="1" thickBot="1" x14ac:dyDescent="0.25">
      <c r="A156" s="55">
        <v>10552</v>
      </c>
      <c r="B156" s="74" t="s">
        <v>328</v>
      </c>
      <c r="C156" s="60"/>
      <c r="D156" s="61">
        <v>7.9</v>
      </c>
      <c r="E156" s="62">
        <v>1</v>
      </c>
      <c r="F156" s="63" t="s">
        <v>0</v>
      </c>
      <c r="G156" s="72" t="s">
        <v>1683</v>
      </c>
      <c r="H156" s="5"/>
      <c r="I156" s="5"/>
    </row>
    <row r="157" spans="1:9" ht="48" customHeight="1" thickTop="1" thickBot="1" x14ac:dyDescent="0.25">
      <c r="A157" s="55">
        <v>10553</v>
      </c>
      <c r="B157" s="74" t="s">
        <v>329</v>
      </c>
      <c r="C157" s="60"/>
      <c r="D157" s="61">
        <v>8.9</v>
      </c>
      <c r="E157" s="62">
        <v>1</v>
      </c>
      <c r="F157" s="63" t="s">
        <v>0</v>
      </c>
      <c r="G157" s="72" t="s">
        <v>1684</v>
      </c>
      <c r="H157" s="5"/>
      <c r="I157" s="5"/>
    </row>
    <row r="158" spans="1:9" ht="48" customHeight="1" thickTop="1" thickBot="1" x14ac:dyDescent="0.25">
      <c r="A158" s="55">
        <v>10554</v>
      </c>
      <c r="B158" s="74" t="s">
        <v>330</v>
      </c>
      <c r="C158" s="60">
        <v>0.1008</v>
      </c>
      <c r="D158" s="61">
        <v>12.1</v>
      </c>
      <c r="E158" s="62">
        <v>1</v>
      </c>
      <c r="F158" s="63" t="s">
        <v>0</v>
      </c>
      <c r="G158" s="72" t="s">
        <v>1685</v>
      </c>
      <c r="H158" s="5"/>
      <c r="I158" s="5"/>
    </row>
    <row r="159" spans="1:9" ht="48" customHeight="1" thickTop="1" thickBot="1" x14ac:dyDescent="0.25">
      <c r="A159" s="55">
        <v>10555</v>
      </c>
      <c r="B159" s="74" t="s">
        <v>331</v>
      </c>
      <c r="C159" s="60">
        <v>0.37990000000000002</v>
      </c>
      <c r="D159" s="61">
        <v>13.25</v>
      </c>
      <c r="E159" s="62">
        <v>1</v>
      </c>
      <c r="F159" s="63" t="s">
        <v>0</v>
      </c>
      <c r="G159" s="72" t="s">
        <v>1686</v>
      </c>
      <c r="H159" s="5"/>
      <c r="I159" s="5"/>
    </row>
    <row r="160" spans="1:9" ht="48" customHeight="1" thickTop="1" thickBot="1" x14ac:dyDescent="0.25">
      <c r="A160" s="55">
        <v>10556</v>
      </c>
      <c r="B160" s="74" t="s">
        <v>332</v>
      </c>
      <c r="C160" s="60"/>
      <c r="D160" s="57">
        <v>11.4</v>
      </c>
      <c r="E160" s="58">
        <v>1</v>
      </c>
      <c r="F160" s="59" t="s">
        <v>0</v>
      </c>
      <c r="G160" s="72" t="s">
        <v>1687</v>
      </c>
      <c r="H160" s="5"/>
      <c r="I160" s="5"/>
    </row>
    <row r="161" spans="1:9" ht="48" customHeight="1" thickTop="1" thickBot="1" x14ac:dyDescent="0.25">
      <c r="A161" s="55">
        <v>10570</v>
      </c>
      <c r="B161" s="73" t="s">
        <v>333</v>
      </c>
      <c r="C161" s="56"/>
      <c r="D161" s="57">
        <v>8.5500000000000007</v>
      </c>
      <c r="E161" s="58">
        <v>1</v>
      </c>
      <c r="F161" s="59" t="s">
        <v>0</v>
      </c>
      <c r="G161" s="72" t="s">
        <v>1688</v>
      </c>
      <c r="H161" s="5"/>
      <c r="I161" s="5"/>
    </row>
    <row r="162" spans="1:9" ht="48" customHeight="1" thickTop="1" thickBot="1" x14ac:dyDescent="0.25">
      <c r="A162" s="55">
        <v>10700</v>
      </c>
      <c r="B162" s="73" t="s">
        <v>334</v>
      </c>
      <c r="C162" s="56"/>
      <c r="D162" s="57">
        <v>8.9</v>
      </c>
      <c r="E162" s="58">
        <v>1</v>
      </c>
      <c r="F162" s="59" t="s">
        <v>0</v>
      </c>
      <c r="G162" s="72" t="s">
        <v>1689</v>
      </c>
      <c r="H162" s="5"/>
      <c r="I162" s="5"/>
    </row>
    <row r="163" spans="1:9" ht="48" customHeight="1" thickTop="1" thickBot="1" x14ac:dyDescent="0.25">
      <c r="A163" s="55">
        <v>10701</v>
      </c>
      <c r="B163" s="73" t="s">
        <v>335</v>
      </c>
      <c r="C163" s="56"/>
      <c r="D163" s="57">
        <v>9.9</v>
      </c>
      <c r="E163" s="58">
        <v>1</v>
      </c>
      <c r="F163" s="59" t="s">
        <v>0</v>
      </c>
      <c r="G163" s="72" t="s">
        <v>1690</v>
      </c>
      <c r="H163" s="5"/>
      <c r="I163" s="5"/>
    </row>
    <row r="164" spans="1:9" ht="48" customHeight="1" thickTop="1" thickBot="1" x14ac:dyDescent="0.25">
      <c r="A164" s="55">
        <v>10702</v>
      </c>
      <c r="B164" s="73" t="s">
        <v>336</v>
      </c>
      <c r="C164" s="56"/>
      <c r="D164" s="57">
        <v>9.1</v>
      </c>
      <c r="E164" s="58">
        <v>1</v>
      </c>
      <c r="F164" s="59" t="s">
        <v>0</v>
      </c>
      <c r="G164" s="72" t="s">
        <v>1691</v>
      </c>
      <c r="H164" s="5"/>
      <c r="I164" s="5"/>
    </row>
    <row r="165" spans="1:9" ht="48" customHeight="1" thickTop="1" thickBot="1" x14ac:dyDescent="0.25">
      <c r="A165" s="55">
        <v>10708</v>
      </c>
      <c r="B165" s="73" t="s">
        <v>337</v>
      </c>
      <c r="C165" s="56"/>
      <c r="D165" s="57">
        <v>11.4</v>
      </c>
      <c r="E165" s="58">
        <v>1</v>
      </c>
      <c r="F165" s="59" t="s">
        <v>0</v>
      </c>
      <c r="G165" s="72" t="s">
        <v>1692</v>
      </c>
      <c r="H165" s="5"/>
      <c r="I165" s="5"/>
    </row>
    <row r="166" spans="1:9" ht="48" customHeight="1" thickTop="1" thickBot="1" x14ac:dyDescent="0.25">
      <c r="A166" s="55">
        <v>10709</v>
      </c>
      <c r="B166" s="73" t="s">
        <v>338</v>
      </c>
      <c r="C166" s="56"/>
      <c r="D166" s="57">
        <v>9.1</v>
      </c>
      <c r="E166" s="58">
        <v>1</v>
      </c>
      <c r="F166" s="59" t="s">
        <v>0</v>
      </c>
      <c r="G166" s="72" t="s">
        <v>1693</v>
      </c>
      <c r="H166" s="5"/>
      <c r="I166" s="5"/>
    </row>
    <row r="167" spans="1:9" ht="48" customHeight="1" thickTop="1" thickBot="1" x14ac:dyDescent="0.25">
      <c r="A167" s="55">
        <v>10710</v>
      </c>
      <c r="B167" s="73" t="s">
        <v>195</v>
      </c>
      <c r="C167" s="56">
        <v>7.3499999999999996E-2</v>
      </c>
      <c r="D167" s="57">
        <v>7.9</v>
      </c>
      <c r="E167" s="58">
        <v>1</v>
      </c>
      <c r="F167" s="59" t="s">
        <v>0</v>
      </c>
      <c r="G167" s="72" t="s">
        <v>1694</v>
      </c>
      <c r="H167" s="5"/>
      <c r="I167" s="5"/>
    </row>
    <row r="168" spans="1:9" ht="48" customHeight="1" thickTop="1" thickBot="1" x14ac:dyDescent="0.25">
      <c r="A168" s="55">
        <v>10711</v>
      </c>
      <c r="B168" s="73" t="s">
        <v>318</v>
      </c>
      <c r="C168" s="56"/>
      <c r="D168" s="57">
        <v>12.1</v>
      </c>
      <c r="E168" s="58">
        <v>1</v>
      </c>
      <c r="F168" s="59" t="s">
        <v>0</v>
      </c>
      <c r="G168" s="72" t="s">
        <v>1695</v>
      </c>
      <c r="H168" s="5"/>
      <c r="I168" s="5"/>
    </row>
    <row r="169" spans="1:9" ht="48" customHeight="1" thickTop="1" thickBot="1" x14ac:dyDescent="0.25">
      <c r="A169" s="55">
        <v>11002</v>
      </c>
      <c r="B169" s="73" t="s">
        <v>47</v>
      </c>
      <c r="C169" s="56"/>
      <c r="D169" s="57">
        <v>1.25</v>
      </c>
      <c r="E169" s="58">
        <v>1</v>
      </c>
      <c r="F169" s="59" t="s">
        <v>0</v>
      </c>
      <c r="G169" s="72" t="s">
        <v>1696</v>
      </c>
      <c r="H169" s="5"/>
      <c r="I169" s="5"/>
    </row>
    <row r="170" spans="1:9" ht="48" customHeight="1" thickTop="1" thickBot="1" x14ac:dyDescent="0.25">
      <c r="A170" s="55">
        <v>11004</v>
      </c>
      <c r="B170" s="73" t="s">
        <v>339</v>
      </c>
      <c r="C170" s="56">
        <v>0.97</v>
      </c>
      <c r="D170" s="57">
        <v>3.55</v>
      </c>
      <c r="E170" s="58">
        <v>1</v>
      </c>
      <c r="F170" s="59" t="s">
        <v>0</v>
      </c>
      <c r="G170" s="72" t="s">
        <v>1697</v>
      </c>
      <c r="H170" s="5"/>
      <c r="I170" s="5"/>
    </row>
    <row r="171" spans="1:9" ht="48" customHeight="1" thickTop="1" thickBot="1" x14ac:dyDescent="0.25">
      <c r="A171" s="55">
        <v>11006</v>
      </c>
      <c r="B171" s="76" t="s">
        <v>340</v>
      </c>
      <c r="C171" s="64"/>
      <c r="D171" s="61">
        <v>2.2000000000000002</v>
      </c>
      <c r="E171" s="62">
        <v>1</v>
      </c>
      <c r="F171" s="63" t="s">
        <v>0</v>
      </c>
      <c r="G171" s="72" t="s">
        <v>1698</v>
      </c>
      <c r="H171" s="5"/>
      <c r="I171" s="5"/>
    </row>
    <row r="172" spans="1:9" ht="48" customHeight="1" thickTop="1" thickBot="1" x14ac:dyDescent="0.25">
      <c r="A172" s="55">
        <v>11007</v>
      </c>
      <c r="B172" s="73" t="s">
        <v>76</v>
      </c>
      <c r="C172" s="56"/>
      <c r="D172" s="57">
        <v>2.9</v>
      </c>
      <c r="E172" s="58">
        <v>1</v>
      </c>
      <c r="F172" s="59" t="s">
        <v>0</v>
      </c>
      <c r="G172" s="72" t="s">
        <v>1699</v>
      </c>
      <c r="H172" s="5"/>
      <c r="I172" s="5"/>
    </row>
    <row r="173" spans="1:9" ht="48" customHeight="1" thickTop="1" thickBot="1" x14ac:dyDescent="0.25">
      <c r="A173" s="55">
        <v>11008</v>
      </c>
      <c r="B173" s="73" t="s">
        <v>341</v>
      </c>
      <c r="C173" s="56"/>
      <c r="D173" s="57">
        <v>7.1</v>
      </c>
      <c r="E173" s="58">
        <v>1</v>
      </c>
      <c r="F173" s="59" t="s">
        <v>0</v>
      </c>
      <c r="G173" s="72" t="s">
        <v>1700</v>
      </c>
      <c r="H173" s="5"/>
      <c r="I173" s="5"/>
    </row>
    <row r="174" spans="1:9" ht="48" customHeight="1" thickTop="1" thickBot="1" x14ac:dyDescent="0.25">
      <c r="A174" s="55">
        <v>11010</v>
      </c>
      <c r="B174" s="73" t="s">
        <v>24</v>
      </c>
      <c r="C174" s="56"/>
      <c r="D174" s="57">
        <v>3.3</v>
      </c>
      <c r="E174" s="58">
        <v>1</v>
      </c>
      <c r="F174" s="59" t="s">
        <v>0</v>
      </c>
      <c r="G174" s="72" t="s">
        <v>1701</v>
      </c>
      <c r="H174" s="5"/>
      <c r="I174" s="5"/>
    </row>
    <row r="175" spans="1:9" ht="48" customHeight="1" thickTop="1" thickBot="1" x14ac:dyDescent="0.25">
      <c r="A175" s="55">
        <v>11013</v>
      </c>
      <c r="B175" s="73" t="s">
        <v>342</v>
      </c>
      <c r="C175" s="56"/>
      <c r="D175" s="61">
        <v>0.5</v>
      </c>
      <c r="E175" s="62">
        <v>1</v>
      </c>
      <c r="F175" s="63" t="s">
        <v>0</v>
      </c>
      <c r="G175" s="72" t="s">
        <v>1702</v>
      </c>
      <c r="H175" s="5"/>
      <c r="I175" s="5"/>
    </row>
    <row r="176" spans="1:9" ht="48" customHeight="1" thickTop="1" thickBot="1" x14ac:dyDescent="0.25">
      <c r="A176" s="55">
        <v>11015</v>
      </c>
      <c r="B176" s="74" t="s">
        <v>343</v>
      </c>
      <c r="C176" s="60">
        <v>7.5200000000000003E-2</v>
      </c>
      <c r="D176" s="57">
        <v>6.8</v>
      </c>
      <c r="E176" s="58">
        <v>1</v>
      </c>
      <c r="F176" s="59" t="s">
        <v>0</v>
      </c>
      <c r="G176" s="72" t="s">
        <v>1703</v>
      </c>
      <c r="H176" s="5"/>
      <c r="I176" s="5"/>
    </row>
    <row r="177" spans="1:9" ht="48" customHeight="1" thickTop="1" thickBot="1" x14ac:dyDescent="0.25">
      <c r="A177" s="55">
        <v>11016</v>
      </c>
      <c r="B177" s="74" t="s">
        <v>344</v>
      </c>
      <c r="C177" s="60">
        <v>0.29609999999999997</v>
      </c>
      <c r="D177" s="57">
        <v>9.4</v>
      </c>
      <c r="E177" s="58">
        <v>1</v>
      </c>
      <c r="F177" s="59" t="s">
        <v>0</v>
      </c>
      <c r="G177" s="72" t="s">
        <v>1704</v>
      </c>
      <c r="H177" s="5"/>
      <c r="I177" s="5"/>
    </row>
    <row r="178" spans="1:9" ht="48" customHeight="1" thickTop="1" thickBot="1" x14ac:dyDescent="0.25">
      <c r="A178" s="55">
        <v>11018</v>
      </c>
      <c r="B178" s="73" t="s">
        <v>345</v>
      </c>
      <c r="C178" s="56"/>
      <c r="D178" s="57">
        <v>2</v>
      </c>
      <c r="E178" s="58">
        <v>1</v>
      </c>
      <c r="F178" s="59" t="s">
        <v>0</v>
      </c>
      <c r="G178" s="72" t="s">
        <v>1705</v>
      </c>
      <c r="H178" s="5"/>
      <c r="I178" s="5"/>
    </row>
    <row r="179" spans="1:9" ht="48" customHeight="1" thickTop="1" thickBot="1" x14ac:dyDescent="0.25">
      <c r="A179" s="55">
        <v>11018</v>
      </c>
      <c r="B179" s="73" t="s">
        <v>345</v>
      </c>
      <c r="C179" s="56"/>
      <c r="D179" s="57">
        <v>1.8</v>
      </c>
      <c r="E179" s="59" t="s">
        <v>346</v>
      </c>
      <c r="F179" s="59" t="s">
        <v>0</v>
      </c>
      <c r="G179" s="72" t="s">
        <v>1705</v>
      </c>
      <c r="H179" s="5"/>
      <c r="I179" s="5"/>
    </row>
    <row r="180" spans="1:9" ht="48" customHeight="1" thickTop="1" thickBot="1" x14ac:dyDescent="0.25">
      <c r="A180" s="55">
        <v>11019</v>
      </c>
      <c r="B180" s="73" t="s">
        <v>347</v>
      </c>
      <c r="C180" s="56"/>
      <c r="D180" s="57">
        <v>2</v>
      </c>
      <c r="E180" s="58">
        <v>1</v>
      </c>
      <c r="F180" s="59" t="s">
        <v>0</v>
      </c>
      <c r="G180" s="72" t="s">
        <v>1706</v>
      </c>
      <c r="H180" s="5"/>
      <c r="I180" s="5"/>
    </row>
    <row r="181" spans="1:9" ht="48" customHeight="1" thickTop="1" thickBot="1" x14ac:dyDescent="0.25">
      <c r="A181" s="55">
        <v>11020</v>
      </c>
      <c r="B181" s="73" t="s">
        <v>167</v>
      </c>
      <c r="C181" s="56"/>
      <c r="D181" s="57">
        <v>1.9</v>
      </c>
      <c r="E181" s="58">
        <v>1</v>
      </c>
      <c r="F181" s="59" t="s">
        <v>0</v>
      </c>
      <c r="G181" s="72" t="s">
        <v>1707</v>
      </c>
      <c r="H181" s="5"/>
      <c r="I181" s="5"/>
    </row>
    <row r="182" spans="1:9" ht="48" customHeight="1" thickTop="1" thickBot="1" x14ac:dyDescent="0.25">
      <c r="A182" s="55">
        <v>11021</v>
      </c>
      <c r="B182" s="73" t="s">
        <v>170</v>
      </c>
      <c r="C182" s="56"/>
      <c r="D182" s="57">
        <v>1.9</v>
      </c>
      <c r="E182" s="58">
        <v>1</v>
      </c>
      <c r="F182" s="59" t="s">
        <v>0</v>
      </c>
      <c r="G182" s="72" t="s">
        <v>1708</v>
      </c>
      <c r="H182" s="5"/>
      <c r="I182" s="5"/>
    </row>
    <row r="183" spans="1:9" ht="48" customHeight="1" thickTop="1" thickBot="1" x14ac:dyDescent="0.25">
      <c r="A183" s="55">
        <v>11022</v>
      </c>
      <c r="B183" s="73" t="s">
        <v>173</v>
      </c>
      <c r="C183" s="56"/>
      <c r="D183" s="57">
        <v>10.5</v>
      </c>
      <c r="E183" s="58">
        <v>1</v>
      </c>
      <c r="F183" s="59" t="s">
        <v>0</v>
      </c>
      <c r="G183" s="72" t="s">
        <v>1709</v>
      </c>
      <c r="H183" s="5"/>
      <c r="I183" s="5"/>
    </row>
    <row r="184" spans="1:9" ht="48" customHeight="1" thickTop="1" thickBot="1" x14ac:dyDescent="0.25">
      <c r="A184" s="55">
        <v>11023</v>
      </c>
      <c r="B184" s="73" t="s">
        <v>174</v>
      </c>
      <c r="C184" s="56">
        <v>0.2515</v>
      </c>
      <c r="D184" s="57">
        <v>9.4499999999999993</v>
      </c>
      <c r="E184" s="58">
        <v>1</v>
      </c>
      <c r="F184" s="59" t="s">
        <v>0</v>
      </c>
      <c r="G184" s="72" t="s">
        <v>1710</v>
      </c>
      <c r="H184" s="5"/>
      <c r="I184" s="5"/>
    </row>
    <row r="185" spans="1:9" ht="48" customHeight="1" thickTop="1" thickBot="1" x14ac:dyDescent="0.25">
      <c r="A185" s="25">
        <v>11024</v>
      </c>
      <c r="B185" s="328" t="s">
        <v>175</v>
      </c>
      <c r="C185" s="259">
        <v>0.29360000000000003</v>
      </c>
      <c r="D185" s="34">
        <v>9.4</v>
      </c>
      <c r="E185" s="330">
        <v>1</v>
      </c>
      <c r="F185" s="160" t="s">
        <v>0</v>
      </c>
      <c r="G185" s="77" t="s">
        <v>1711</v>
      </c>
      <c r="H185" s="5"/>
      <c r="I185" s="5"/>
    </row>
    <row r="186" spans="1:9" ht="48" customHeight="1" thickTop="1" thickBot="1" x14ac:dyDescent="0.25">
      <c r="A186" s="55">
        <v>11026</v>
      </c>
      <c r="B186" s="73" t="s">
        <v>181</v>
      </c>
      <c r="C186" s="56"/>
      <c r="D186" s="57">
        <v>9.4</v>
      </c>
      <c r="E186" s="58">
        <v>1</v>
      </c>
      <c r="F186" s="59" t="s">
        <v>0</v>
      </c>
      <c r="G186" s="72" t="s">
        <v>1712</v>
      </c>
      <c r="H186" s="5"/>
      <c r="I186" s="5"/>
    </row>
    <row r="187" spans="1:9" ht="48" customHeight="1" thickTop="1" thickBot="1" x14ac:dyDescent="0.25">
      <c r="A187" s="55">
        <v>11026</v>
      </c>
      <c r="B187" s="73" t="s">
        <v>181</v>
      </c>
      <c r="C187" s="56"/>
      <c r="D187" s="57">
        <v>8.4</v>
      </c>
      <c r="E187" s="59" t="s">
        <v>216</v>
      </c>
      <c r="F187" s="59" t="s">
        <v>0</v>
      </c>
      <c r="G187" s="72" t="s">
        <v>1712</v>
      </c>
      <c r="H187" s="5"/>
      <c r="I187" s="5"/>
    </row>
    <row r="188" spans="1:9" ht="48" customHeight="1" thickTop="1" thickBot="1" x14ac:dyDescent="0.25">
      <c r="A188" s="55">
        <v>11027</v>
      </c>
      <c r="B188" s="73" t="s">
        <v>349</v>
      </c>
      <c r="C188" s="56"/>
      <c r="D188" s="57">
        <v>9.5</v>
      </c>
      <c r="E188" s="58">
        <v>1</v>
      </c>
      <c r="F188" s="59" t="s">
        <v>0</v>
      </c>
      <c r="G188" s="72" t="s">
        <v>1713</v>
      </c>
      <c r="H188" s="5"/>
      <c r="I188" s="5"/>
    </row>
    <row r="189" spans="1:9" ht="48" customHeight="1" thickTop="1" thickBot="1" x14ac:dyDescent="0.25">
      <c r="A189" s="55">
        <v>11028</v>
      </c>
      <c r="B189" s="73" t="s">
        <v>350</v>
      </c>
      <c r="C189" s="56"/>
      <c r="D189" s="57">
        <v>7.9</v>
      </c>
      <c r="E189" s="58">
        <v>1</v>
      </c>
      <c r="F189" s="59" t="s">
        <v>0</v>
      </c>
      <c r="G189" s="72" t="s">
        <v>1714</v>
      </c>
      <c r="H189" s="5"/>
      <c r="I189" s="5"/>
    </row>
    <row r="190" spans="1:9" ht="48" customHeight="1" thickTop="1" thickBot="1" x14ac:dyDescent="0.25">
      <c r="A190" s="55">
        <v>11030</v>
      </c>
      <c r="B190" s="73" t="s">
        <v>351</v>
      </c>
      <c r="C190" s="56"/>
      <c r="D190" s="57">
        <v>5.4</v>
      </c>
      <c r="E190" s="58">
        <v>1</v>
      </c>
      <c r="F190" s="59" t="s">
        <v>0</v>
      </c>
      <c r="G190" s="72" t="s">
        <v>1715</v>
      </c>
      <c r="H190" s="5"/>
      <c r="I190" s="5"/>
    </row>
    <row r="191" spans="1:9" ht="48" customHeight="1" thickTop="1" thickBot="1" x14ac:dyDescent="0.25">
      <c r="A191" s="55">
        <v>11031</v>
      </c>
      <c r="B191" s="73" t="s">
        <v>352</v>
      </c>
      <c r="C191" s="56">
        <v>0</v>
      </c>
      <c r="D191" s="57">
        <v>3.15</v>
      </c>
      <c r="E191" s="58">
        <v>1</v>
      </c>
      <c r="F191" s="59" t="s">
        <v>0</v>
      </c>
      <c r="G191" s="72" t="s">
        <v>1716</v>
      </c>
      <c r="H191" s="5"/>
      <c r="I191" s="5"/>
    </row>
    <row r="192" spans="1:9" ht="48" customHeight="1" thickTop="1" thickBot="1" x14ac:dyDescent="0.25">
      <c r="A192" s="55">
        <v>11032</v>
      </c>
      <c r="B192" s="73" t="s">
        <v>353</v>
      </c>
      <c r="C192" s="56"/>
      <c r="D192" s="57">
        <v>2.7</v>
      </c>
      <c r="E192" s="58">
        <v>1</v>
      </c>
      <c r="F192" s="59" t="s">
        <v>0</v>
      </c>
      <c r="G192" s="72" t="s">
        <v>1717</v>
      </c>
      <c r="H192" s="5"/>
      <c r="I192" s="5"/>
    </row>
    <row r="193" spans="1:9" ht="48" customHeight="1" thickTop="1" thickBot="1" x14ac:dyDescent="0.25">
      <c r="A193" s="55">
        <v>11033</v>
      </c>
      <c r="B193" s="73" t="s">
        <v>354</v>
      </c>
      <c r="C193" s="56"/>
      <c r="D193" s="57">
        <v>2.7</v>
      </c>
      <c r="E193" s="58">
        <v>1</v>
      </c>
      <c r="F193" s="59" t="s">
        <v>0</v>
      </c>
      <c r="G193" s="72" t="s">
        <v>1718</v>
      </c>
      <c r="H193" s="5"/>
      <c r="I193" s="5"/>
    </row>
    <row r="194" spans="1:9" ht="48" customHeight="1" thickTop="1" thickBot="1" x14ac:dyDescent="0.25">
      <c r="A194" s="55">
        <v>11035</v>
      </c>
      <c r="B194" s="73" t="s">
        <v>355</v>
      </c>
      <c r="C194" s="56"/>
      <c r="D194" s="57">
        <v>8.9</v>
      </c>
      <c r="E194" s="58">
        <v>1</v>
      </c>
      <c r="F194" s="59" t="s">
        <v>0</v>
      </c>
      <c r="G194" s="72" t="s">
        <v>1719</v>
      </c>
      <c r="H194" s="5"/>
      <c r="I194" s="5"/>
    </row>
    <row r="195" spans="1:9" ht="48" customHeight="1" thickTop="1" thickBot="1" x14ac:dyDescent="0.25">
      <c r="A195" s="55">
        <v>11037</v>
      </c>
      <c r="B195" s="73" t="s">
        <v>356</v>
      </c>
      <c r="C195" s="56"/>
      <c r="D195" s="57">
        <v>2.4500000000000002</v>
      </c>
      <c r="E195" s="58">
        <v>1</v>
      </c>
      <c r="F195" s="59" t="s">
        <v>0</v>
      </c>
      <c r="G195" s="72" t="s">
        <v>1720</v>
      </c>
      <c r="H195" s="5"/>
      <c r="I195" s="5"/>
    </row>
    <row r="196" spans="1:9" ht="48" customHeight="1" thickTop="1" thickBot="1" x14ac:dyDescent="0.25">
      <c r="A196" s="55">
        <v>11039</v>
      </c>
      <c r="B196" s="73" t="s">
        <v>78</v>
      </c>
      <c r="C196" s="56"/>
      <c r="D196" s="57">
        <v>2.65</v>
      </c>
      <c r="E196" s="58">
        <v>1</v>
      </c>
      <c r="F196" s="59" t="s">
        <v>0</v>
      </c>
      <c r="G196" s="72" t="s">
        <v>1721</v>
      </c>
      <c r="H196" s="5"/>
      <c r="I196" s="5"/>
    </row>
    <row r="197" spans="1:9" ht="48" customHeight="1" thickTop="1" thickBot="1" x14ac:dyDescent="0.25">
      <c r="A197" s="55">
        <v>11042</v>
      </c>
      <c r="B197" s="73" t="s">
        <v>357</v>
      </c>
      <c r="C197" s="56"/>
      <c r="D197" s="57">
        <v>185</v>
      </c>
      <c r="E197" s="58">
        <v>100</v>
      </c>
      <c r="F197" s="59" t="s">
        <v>0</v>
      </c>
      <c r="G197" s="72" t="s">
        <v>1722</v>
      </c>
      <c r="H197" s="5"/>
      <c r="I197" s="5"/>
    </row>
    <row r="198" spans="1:9" ht="48" customHeight="1" thickTop="1" thickBot="1" x14ac:dyDescent="0.25">
      <c r="A198" s="55">
        <v>11043</v>
      </c>
      <c r="B198" s="73" t="s">
        <v>358</v>
      </c>
      <c r="C198" s="56"/>
      <c r="D198" s="57">
        <v>3.3</v>
      </c>
      <c r="E198" s="58">
        <v>1</v>
      </c>
      <c r="F198" s="59" t="s">
        <v>0</v>
      </c>
      <c r="G198" s="72" t="s">
        <v>1723</v>
      </c>
      <c r="H198" s="5"/>
      <c r="I198" s="5"/>
    </row>
    <row r="199" spans="1:9" ht="48" customHeight="1" thickTop="1" thickBot="1" x14ac:dyDescent="0.25">
      <c r="A199" s="55">
        <v>11043</v>
      </c>
      <c r="B199" s="73" t="s">
        <v>358</v>
      </c>
      <c r="C199" s="56"/>
      <c r="D199" s="57">
        <v>2.4500000000000002</v>
      </c>
      <c r="E199" s="59" t="s">
        <v>348</v>
      </c>
      <c r="F199" s="59" t="s">
        <v>0</v>
      </c>
      <c r="G199" s="72" t="s">
        <v>1723</v>
      </c>
      <c r="H199" s="5"/>
      <c r="I199" s="5"/>
    </row>
    <row r="200" spans="1:9" ht="48" customHeight="1" thickTop="1" thickBot="1" x14ac:dyDescent="0.25">
      <c r="A200" s="55">
        <v>11046</v>
      </c>
      <c r="B200" s="73" t="s">
        <v>46</v>
      </c>
      <c r="C200" s="56"/>
      <c r="D200" s="57">
        <v>2.85</v>
      </c>
      <c r="E200" s="58">
        <v>1</v>
      </c>
      <c r="F200" s="59" t="s">
        <v>0</v>
      </c>
      <c r="G200" s="72" t="s">
        <v>1724</v>
      </c>
      <c r="H200" s="5"/>
      <c r="I200" s="5"/>
    </row>
    <row r="201" spans="1:9" ht="48" customHeight="1" thickTop="1" thickBot="1" x14ac:dyDescent="0.25">
      <c r="A201" s="55">
        <v>11048</v>
      </c>
      <c r="B201" s="76" t="s">
        <v>359</v>
      </c>
      <c r="C201" s="64"/>
      <c r="D201" s="52">
        <v>2.75</v>
      </c>
      <c r="E201" s="53">
        <v>1</v>
      </c>
      <c r="F201" s="54" t="s">
        <v>0</v>
      </c>
      <c r="G201" s="72" t="s">
        <v>1725</v>
      </c>
      <c r="H201" s="5"/>
      <c r="I201" s="5"/>
    </row>
    <row r="202" spans="1:9" ht="48" customHeight="1" thickTop="1" thickBot="1" x14ac:dyDescent="0.25">
      <c r="A202" s="55">
        <v>11049</v>
      </c>
      <c r="B202" s="76" t="s">
        <v>48</v>
      </c>
      <c r="C202" s="64">
        <v>1</v>
      </c>
      <c r="D202" s="52">
        <v>0.7</v>
      </c>
      <c r="E202" s="53">
        <v>1</v>
      </c>
      <c r="F202" s="54" t="s">
        <v>0</v>
      </c>
      <c r="G202" s="72" t="s">
        <v>1726</v>
      </c>
      <c r="H202" s="5"/>
      <c r="I202" s="5"/>
    </row>
    <row r="203" spans="1:9" ht="48" customHeight="1" thickTop="1" thickBot="1" x14ac:dyDescent="0.25">
      <c r="A203" s="55">
        <v>11050</v>
      </c>
      <c r="B203" s="73" t="s">
        <v>360</v>
      </c>
      <c r="C203" s="56"/>
      <c r="D203" s="57">
        <v>9.6</v>
      </c>
      <c r="E203" s="59" t="s">
        <v>215</v>
      </c>
      <c r="F203" s="59" t="s">
        <v>0</v>
      </c>
      <c r="G203" s="72" t="s">
        <v>1727</v>
      </c>
      <c r="H203" s="5"/>
      <c r="I203" s="5"/>
    </row>
    <row r="204" spans="1:9" ht="48" customHeight="1" thickTop="1" thickBot="1" x14ac:dyDescent="0.25">
      <c r="A204" s="55">
        <v>11053</v>
      </c>
      <c r="B204" s="73" t="s">
        <v>361</v>
      </c>
      <c r="C204" s="56"/>
      <c r="D204" s="57">
        <v>5.05</v>
      </c>
      <c r="E204" s="58">
        <v>1</v>
      </c>
      <c r="F204" s="59" t="s">
        <v>0</v>
      </c>
      <c r="G204" s="72" t="s">
        <v>1728</v>
      </c>
      <c r="H204" s="5"/>
      <c r="I204" s="5"/>
    </row>
    <row r="205" spans="1:9" ht="48" customHeight="1" thickTop="1" thickBot="1" x14ac:dyDescent="0.25">
      <c r="A205" s="55">
        <v>11054</v>
      </c>
      <c r="B205" s="73" t="s">
        <v>362</v>
      </c>
      <c r="C205" s="56"/>
      <c r="D205" s="57">
        <v>3.25</v>
      </c>
      <c r="E205" s="58">
        <v>1</v>
      </c>
      <c r="F205" s="59" t="s">
        <v>0</v>
      </c>
      <c r="G205" s="72" t="s">
        <v>1729</v>
      </c>
      <c r="H205" s="5"/>
      <c r="I205" s="5"/>
    </row>
    <row r="206" spans="1:9" ht="48" customHeight="1" thickTop="1" thickBot="1" x14ac:dyDescent="0.25">
      <c r="A206" s="55">
        <v>11055</v>
      </c>
      <c r="B206" s="73" t="s">
        <v>38</v>
      </c>
      <c r="C206" s="56"/>
      <c r="D206" s="57">
        <v>2.8</v>
      </c>
      <c r="E206" s="58">
        <v>1</v>
      </c>
      <c r="F206" s="59" t="s">
        <v>0</v>
      </c>
      <c r="G206" s="72" t="s">
        <v>1730</v>
      </c>
      <c r="H206" s="5"/>
      <c r="I206" s="5"/>
    </row>
    <row r="207" spans="1:9" ht="48" customHeight="1" thickTop="1" thickBot="1" x14ac:dyDescent="0.25">
      <c r="A207" s="55">
        <v>11058</v>
      </c>
      <c r="B207" s="74" t="s">
        <v>363</v>
      </c>
      <c r="C207" s="60"/>
      <c r="D207" s="61">
        <v>2.75</v>
      </c>
      <c r="E207" s="62">
        <v>1</v>
      </c>
      <c r="F207" s="63" t="s">
        <v>0</v>
      </c>
      <c r="G207" s="72" t="s">
        <v>1731</v>
      </c>
      <c r="H207" s="5"/>
      <c r="I207" s="5"/>
    </row>
    <row r="208" spans="1:9" ht="48" customHeight="1" thickTop="1" thickBot="1" x14ac:dyDescent="0.25">
      <c r="A208" s="55">
        <v>11061</v>
      </c>
      <c r="B208" s="74" t="s">
        <v>364</v>
      </c>
      <c r="C208" s="60"/>
      <c r="D208" s="61">
        <v>290</v>
      </c>
      <c r="E208" s="63" t="s">
        <v>215</v>
      </c>
      <c r="F208" s="63" t="s">
        <v>0</v>
      </c>
      <c r="G208" s="72" t="s">
        <v>1732</v>
      </c>
      <c r="H208" s="5"/>
      <c r="I208" s="5"/>
    </row>
    <row r="209" spans="1:9" ht="48" customHeight="1" thickTop="1" thickBot="1" x14ac:dyDescent="0.25">
      <c r="A209" s="65">
        <v>11062</v>
      </c>
      <c r="B209" s="74" t="s">
        <v>366</v>
      </c>
      <c r="C209" s="60"/>
      <c r="D209" s="61">
        <v>2.4500000000000002</v>
      </c>
      <c r="E209" s="62">
        <v>1</v>
      </c>
      <c r="F209" s="63" t="s">
        <v>0</v>
      </c>
      <c r="G209" s="72" t="s">
        <v>1733</v>
      </c>
      <c r="H209" s="5"/>
      <c r="I209" s="5"/>
    </row>
    <row r="210" spans="1:9" ht="48" customHeight="1" thickTop="1" thickBot="1" x14ac:dyDescent="0.25">
      <c r="A210" s="65">
        <v>11062</v>
      </c>
      <c r="B210" s="74" t="s">
        <v>366</v>
      </c>
      <c r="C210" s="60"/>
      <c r="D210" s="61">
        <v>2.35</v>
      </c>
      <c r="E210" s="63" t="s">
        <v>217</v>
      </c>
      <c r="F210" s="63" t="s">
        <v>0</v>
      </c>
      <c r="G210" s="72" t="s">
        <v>1733</v>
      </c>
      <c r="H210" s="5"/>
      <c r="I210" s="5"/>
    </row>
    <row r="211" spans="1:9" ht="48" customHeight="1" thickTop="1" thickBot="1" x14ac:dyDescent="0.25">
      <c r="A211" s="65">
        <v>11066</v>
      </c>
      <c r="B211" s="74" t="s">
        <v>367</v>
      </c>
      <c r="C211" s="60">
        <v>0.28849999999999998</v>
      </c>
      <c r="D211" s="61">
        <v>8.4</v>
      </c>
      <c r="E211" s="62">
        <v>1</v>
      </c>
      <c r="F211" s="63" t="s">
        <v>0</v>
      </c>
      <c r="G211" s="72" t="s">
        <v>1734</v>
      </c>
      <c r="H211" s="5"/>
      <c r="I211" s="5"/>
    </row>
    <row r="212" spans="1:9" ht="48" customHeight="1" thickTop="1" thickBot="1" x14ac:dyDescent="0.25">
      <c r="A212" s="65">
        <v>11067</v>
      </c>
      <c r="B212" s="74" t="s">
        <v>368</v>
      </c>
      <c r="C212" s="60"/>
      <c r="D212" s="61">
        <v>2.65</v>
      </c>
      <c r="E212" s="62">
        <v>1</v>
      </c>
      <c r="F212" s="63" t="s">
        <v>0</v>
      </c>
      <c r="G212" s="72" t="s">
        <v>1735</v>
      </c>
      <c r="H212" s="5"/>
      <c r="I212" s="5"/>
    </row>
    <row r="213" spans="1:9" ht="48" customHeight="1" thickTop="1" thickBot="1" x14ac:dyDescent="0.25">
      <c r="A213" s="65">
        <v>11069</v>
      </c>
      <c r="B213" s="74" t="s">
        <v>171</v>
      </c>
      <c r="C213" s="60"/>
      <c r="D213" s="61">
        <v>3.05</v>
      </c>
      <c r="E213" s="62">
        <v>1</v>
      </c>
      <c r="F213" s="63" t="s">
        <v>0</v>
      </c>
      <c r="G213" s="72" t="s">
        <v>1736</v>
      </c>
      <c r="H213" s="5"/>
      <c r="I213" s="5"/>
    </row>
    <row r="214" spans="1:9" ht="48" customHeight="1" thickTop="1" thickBot="1" x14ac:dyDescent="0.25">
      <c r="A214" s="65">
        <v>11071</v>
      </c>
      <c r="B214" s="74" t="s">
        <v>369</v>
      </c>
      <c r="C214" s="60"/>
      <c r="D214" s="61">
        <v>5.9</v>
      </c>
      <c r="E214" s="62">
        <v>1</v>
      </c>
      <c r="F214" s="63" t="s">
        <v>0</v>
      </c>
      <c r="G214" s="72" t="s">
        <v>1737</v>
      </c>
      <c r="H214" s="5"/>
      <c r="I214" s="5"/>
    </row>
    <row r="215" spans="1:9" ht="48" customHeight="1" thickTop="1" thickBot="1" x14ac:dyDescent="0.25">
      <c r="A215" s="65">
        <v>11074</v>
      </c>
      <c r="B215" s="74" t="s">
        <v>370</v>
      </c>
      <c r="C215" s="60"/>
      <c r="D215" s="61">
        <v>2.9</v>
      </c>
      <c r="E215" s="62">
        <v>1</v>
      </c>
      <c r="F215" s="63" t="s">
        <v>0</v>
      </c>
      <c r="G215" s="72" t="s">
        <v>1738</v>
      </c>
      <c r="H215" s="5"/>
      <c r="I215" s="5"/>
    </row>
    <row r="216" spans="1:9" ht="48" customHeight="1" thickTop="1" thickBot="1" x14ac:dyDescent="0.25">
      <c r="A216" s="65">
        <v>11076</v>
      </c>
      <c r="B216" s="74" t="s">
        <v>176</v>
      </c>
      <c r="C216" s="60">
        <v>0.74350000000000005</v>
      </c>
      <c r="D216" s="61">
        <v>6.5</v>
      </c>
      <c r="E216" s="62">
        <v>1</v>
      </c>
      <c r="F216" s="63" t="s">
        <v>0</v>
      </c>
      <c r="G216" s="72" t="s">
        <v>1739</v>
      </c>
      <c r="H216" s="5"/>
      <c r="I216" s="5"/>
    </row>
    <row r="217" spans="1:9" ht="48" customHeight="1" thickTop="1" thickBot="1" x14ac:dyDescent="0.25">
      <c r="A217" s="65">
        <v>11077</v>
      </c>
      <c r="B217" s="74" t="s">
        <v>371</v>
      </c>
      <c r="C217" s="60"/>
      <c r="D217" s="61">
        <v>2.2999999999999998</v>
      </c>
      <c r="E217" s="62">
        <v>1</v>
      </c>
      <c r="F217" s="63" t="s">
        <v>0</v>
      </c>
      <c r="G217" s="72" t="s">
        <v>1740</v>
      </c>
      <c r="H217" s="5"/>
      <c r="I217" s="5"/>
    </row>
    <row r="218" spans="1:9" ht="48" customHeight="1" thickTop="1" thickBot="1" x14ac:dyDescent="0.25">
      <c r="A218" s="65">
        <v>11081</v>
      </c>
      <c r="B218" s="74" t="s">
        <v>372</v>
      </c>
      <c r="C218" s="60"/>
      <c r="D218" s="61">
        <v>7.7</v>
      </c>
      <c r="E218" s="62">
        <v>1</v>
      </c>
      <c r="F218" s="63" t="s">
        <v>0</v>
      </c>
      <c r="G218" s="72" t="s">
        <v>1741</v>
      </c>
      <c r="H218" s="5"/>
      <c r="I218" s="5"/>
    </row>
    <row r="219" spans="1:9" ht="48" customHeight="1" thickTop="1" thickBot="1" x14ac:dyDescent="0.25">
      <c r="A219" s="65">
        <v>11100</v>
      </c>
      <c r="B219" s="74" t="s">
        <v>373</v>
      </c>
      <c r="C219" s="60"/>
      <c r="D219" s="61">
        <v>79</v>
      </c>
      <c r="E219" s="63" t="s">
        <v>314</v>
      </c>
      <c r="F219" s="63" t="s">
        <v>0</v>
      </c>
      <c r="G219" s="72" t="s">
        <v>1742</v>
      </c>
      <c r="H219" s="5"/>
      <c r="I219" s="5"/>
    </row>
    <row r="220" spans="1:9" ht="48" customHeight="1" thickTop="1" thickBot="1" x14ac:dyDescent="0.25">
      <c r="A220" s="65">
        <v>11106</v>
      </c>
      <c r="B220" s="74" t="s">
        <v>374</v>
      </c>
      <c r="C220" s="60"/>
      <c r="D220" s="61">
        <v>119</v>
      </c>
      <c r="E220" s="62">
        <v>1</v>
      </c>
      <c r="F220" s="63" t="s">
        <v>0</v>
      </c>
      <c r="G220" s="72" t="s">
        <v>1743</v>
      </c>
      <c r="H220" s="5"/>
      <c r="I220" s="5"/>
    </row>
    <row r="221" spans="1:9" ht="21" hidden="1" customHeight="1" thickTop="1" thickBot="1" x14ac:dyDescent="0.25">
      <c r="A221" s="65">
        <v>11100</v>
      </c>
      <c r="B221" s="74" t="s">
        <v>373</v>
      </c>
      <c r="C221" s="60"/>
      <c r="D221" s="61">
        <v>89</v>
      </c>
      <c r="E221" s="62">
        <v>1</v>
      </c>
      <c r="F221" s="63" t="s">
        <v>0</v>
      </c>
      <c r="G221" s="72" t="s">
        <v>1742</v>
      </c>
      <c r="H221" s="5"/>
      <c r="I221" s="5"/>
    </row>
    <row r="222" spans="1:9" ht="48" customHeight="1" thickTop="1" thickBot="1" x14ac:dyDescent="0.25">
      <c r="A222" s="65">
        <v>11107</v>
      </c>
      <c r="B222" s="74" t="s">
        <v>375</v>
      </c>
      <c r="C222" s="60"/>
      <c r="D222" s="61">
        <v>139</v>
      </c>
      <c r="E222" s="62">
        <v>1</v>
      </c>
      <c r="F222" s="63" t="s">
        <v>0</v>
      </c>
      <c r="G222" s="72" t="s">
        <v>1744</v>
      </c>
      <c r="H222" s="5"/>
      <c r="I222" s="5"/>
    </row>
    <row r="223" spans="1:9" ht="48" customHeight="1" thickTop="1" thickBot="1" x14ac:dyDescent="0.25">
      <c r="A223" s="65">
        <v>11108</v>
      </c>
      <c r="B223" s="74" t="s">
        <v>376</v>
      </c>
      <c r="C223" s="60"/>
      <c r="D223" s="61">
        <v>89</v>
      </c>
      <c r="E223" s="62">
        <v>1</v>
      </c>
      <c r="F223" s="63" t="s">
        <v>0</v>
      </c>
      <c r="G223" s="72" t="s">
        <v>1745</v>
      </c>
      <c r="H223" s="5"/>
      <c r="I223" s="5"/>
    </row>
    <row r="224" spans="1:9" ht="48" customHeight="1" thickTop="1" thickBot="1" x14ac:dyDescent="0.25">
      <c r="A224" s="65">
        <v>11110</v>
      </c>
      <c r="B224" s="74" t="s">
        <v>3144</v>
      </c>
      <c r="C224" s="60"/>
      <c r="D224" s="61"/>
      <c r="E224" s="62">
        <v>1</v>
      </c>
      <c r="F224" s="63" t="s">
        <v>0</v>
      </c>
      <c r="G224" s="166" t="s">
        <v>3145</v>
      </c>
      <c r="H224" s="5"/>
      <c r="I224" s="5"/>
    </row>
    <row r="225" spans="1:9" ht="48" customHeight="1" thickTop="1" thickBot="1" x14ac:dyDescent="0.25">
      <c r="A225" s="65">
        <v>11111</v>
      </c>
      <c r="B225" s="74" t="s">
        <v>4</v>
      </c>
      <c r="C225" s="60"/>
      <c r="D225" s="61">
        <v>2.2999999999999998</v>
      </c>
      <c r="E225" s="62">
        <v>1</v>
      </c>
      <c r="F225" s="63" t="s">
        <v>0</v>
      </c>
      <c r="G225" s="72" t="s">
        <v>1746</v>
      </c>
      <c r="H225" s="5"/>
      <c r="I225" s="5"/>
    </row>
    <row r="226" spans="1:9" ht="48" customHeight="1" thickTop="1" thickBot="1" x14ac:dyDescent="0.25">
      <c r="A226" s="65">
        <v>11116</v>
      </c>
      <c r="B226" s="74" t="s">
        <v>51</v>
      </c>
      <c r="C226" s="60"/>
      <c r="D226" s="61">
        <v>2.85</v>
      </c>
      <c r="E226" s="62">
        <v>1</v>
      </c>
      <c r="F226" s="63" t="s">
        <v>0</v>
      </c>
      <c r="G226" s="72" t="s">
        <v>1747</v>
      </c>
      <c r="H226" s="5"/>
      <c r="I226" s="5"/>
    </row>
    <row r="227" spans="1:9" ht="48" customHeight="1" thickTop="1" thickBot="1" x14ac:dyDescent="0.25">
      <c r="A227" s="65">
        <v>11118</v>
      </c>
      <c r="B227" s="74" t="s">
        <v>377</v>
      </c>
      <c r="C227" s="60"/>
      <c r="D227" s="61">
        <v>0</v>
      </c>
      <c r="E227" s="63" t="s">
        <v>215</v>
      </c>
      <c r="F227" s="63" t="s">
        <v>0</v>
      </c>
      <c r="G227" s="72" t="s">
        <v>1748</v>
      </c>
      <c r="H227" s="5"/>
      <c r="I227" s="5"/>
    </row>
    <row r="228" spans="1:9" ht="48" customHeight="1" thickTop="1" thickBot="1" x14ac:dyDescent="0.25">
      <c r="A228" s="65">
        <v>11120</v>
      </c>
      <c r="B228" s="74" t="s">
        <v>378</v>
      </c>
      <c r="C228" s="60"/>
      <c r="D228" s="61">
        <v>0.65</v>
      </c>
      <c r="E228" s="62">
        <v>1</v>
      </c>
      <c r="F228" s="63" t="s">
        <v>0</v>
      </c>
      <c r="G228" s="72" t="s">
        <v>1749</v>
      </c>
      <c r="H228" s="5"/>
      <c r="I228" s="5"/>
    </row>
    <row r="229" spans="1:9" ht="48" customHeight="1" thickTop="1" thickBot="1" x14ac:dyDescent="0.25">
      <c r="A229" s="65">
        <v>11125</v>
      </c>
      <c r="B229" s="74" t="s">
        <v>379</v>
      </c>
      <c r="C229" s="60"/>
      <c r="D229" s="61">
        <v>25.9</v>
      </c>
      <c r="E229" s="62">
        <v>1</v>
      </c>
      <c r="F229" s="63" t="s">
        <v>0</v>
      </c>
      <c r="G229" s="72" t="s">
        <v>1750</v>
      </c>
      <c r="H229" s="5"/>
      <c r="I229" s="5"/>
    </row>
    <row r="230" spans="1:9" ht="48" customHeight="1" thickTop="1" thickBot="1" x14ac:dyDescent="0.25">
      <c r="A230" s="65">
        <v>11125</v>
      </c>
      <c r="B230" s="74" t="s">
        <v>379</v>
      </c>
      <c r="C230" s="60"/>
      <c r="D230" s="61">
        <v>24.5</v>
      </c>
      <c r="E230" s="63" t="s">
        <v>251</v>
      </c>
      <c r="F230" s="63" t="s">
        <v>0</v>
      </c>
      <c r="G230" s="72" t="s">
        <v>1750</v>
      </c>
      <c r="H230" s="5"/>
      <c r="I230" s="5"/>
    </row>
    <row r="231" spans="1:9" ht="48" customHeight="1" thickTop="1" thickBot="1" x14ac:dyDescent="0.25">
      <c r="A231" s="65">
        <v>11133</v>
      </c>
      <c r="B231" s="74" t="s">
        <v>380</v>
      </c>
      <c r="C231" s="60"/>
      <c r="D231" s="61">
        <v>3.9</v>
      </c>
      <c r="E231" s="62">
        <v>1</v>
      </c>
      <c r="F231" s="63" t="s">
        <v>0</v>
      </c>
      <c r="G231" s="72" t="s">
        <v>1751</v>
      </c>
      <c r="H231" s="5"/>
      <c r="I231" s="5"/>
    </row>
    <row r="232" spans="1:9" ht="48" customHeight="1" thickTop="1" thickBot="1" x14ac:dyDescent="0.25">
      <c r="A232" s="65">
        <v>11141</v>
      </c>
      <c r="B232" s="74" t="s">
        <v>381</v>
      </c>
      <c r="C232" s="60"/>
      <c r="D232" s="61">
        <v>39</v>
      </c>
      <c r="E232" s="62">
        <v>1</v>
      </c>
      <c r="F232" s="63" t="s">
        <v>0</v>
      </c>
      <c r="G232" s="72" t="s">
        <v>1752</v>
      </c>
      <c r="H232" s="5"/>
      <c r="I232" s="5"/>
    </row>
    <row r="233" spans="1:9" ht="48" customHeight="1" thickTop="1" thickBot="1" x14ac:dyDescent="0.25">
      <c r="A233" s="65">
        <v>11142</v>
      </c>
      <c r="B233" s="74" t="s">
        <v>382</v>
      </c>
      <c r="C233" s="60"/>
      <c r="D233" s="61">
        <v>39</v>
      </c>
      <c r="E233" s="62">
        <v>1</v>
      </c>
      <c r="F233" s="63" t="s">
        <v>0</v>
      </c>
      <c r="G233" s="72" t="s">
        <v>1753</v>
      </c>
      <c r="H233" s="5"/>
      <c r="I233" s="5"/>
    </row>
    <row r="234" spans="1:9" ht="48" customHeight="1" thickTop="1" thickBot="1" x14ac:dyDescent="0.25">
      <c r="A234" s="65">
        <v>11143</v>
      </c>
      <c r="B234" s="74" t="s">
        <v>383</v>
      </c>
      <c r="C234" s="60"/>
      <c r="D234" s="61">
        <v>49</v>
      </c>
      <c r="E234" s="62">
        <v>1</v>
      </c>
      <c r="F234" s="63" t="s">
        <v>0</v>
      </c>
      <c r="G234" s="72" t="s">
        <v>1754</v>
      </c>
      <c r="H234" s="5"/>
      <c r="I234" s="5"/>
    </row>
    <row r="235" spans="1:9" ht="48" customHeight="1" thickTop="1" thickBot="1" x14ac:dyDescent="0.25">
      <c r="A235" s="65">
        <v>11145</v>
      </c>
      <c r="B235" s="74" t="s">
        <v>384</v>
      </c>
      <c r="C235" s="60"/>
      <c r="D235" s="61">
        <v>69</v>
      </c>
      <c r="E235" s="62">
        <v>1</v>
      </c>
      <c r="F235" s="63" t="s">
        <v>0</v>
      </c>
      <c r="G235" s="72" t="s">
        <v>1755</v>
      </c>
      <c r="H235" s="5"/>
      <c r="I235" s="5"/>
    </row>
    <row r="236" spans="1:9" ht="48" customHeight="1" thickTop="1" thickBot="1" x14ac:dyDescent="0.25">
      <c r="A236" s="65">
        <v>11146</v>
      </c>
      <c r="B236" s="74" t="s">
        <v>385</v>
      </c>
      <c r="C236" s="60">
        <v>0.1396</v>
      </c>
      <c r="D236" s="61">
        <v>9.9</v>
      </c>
      <c r="E236" s="62">
        <v>1</v>
      </c>
      <c r="F236" s="63" t="s">
        <v>0</v>
      </c>
      <c r="G236" s="72" t="s">
        <v>1756</v>
      </c>
      <c r="H236" s="5"/>
      <c r="I236" s="5"/>
    </row>
    <row r="237" spans="1:9" ht="48" customHeight="1" thickTop="1" thickBot="1" x14ac:dyDescent="0.25">
      <c r="A237" s="65">
        <v>11147</v>
      </c>
      <c r="B237" s="74" t="s">
        <v>386</v>
      </c>
      <c r="C237" s="60"/>
      <c r="D237" s="61">
        <v>3.9</v>
      </c>
      <c r="E237" s="62">
        <v>1</v>
      </c>
      <c r="F237" s="63" t="s">
        <v>0</v>
      </c>
      <c r="G237" s="72" t="s">
        <v>1757</v>
      </c>
      <c r="H237" s="5"/>
      <c r="I237" s="5"/>
    </row>
    <row r="238" spans="1:9" ht="48" customHeight="1" thickTop="1" thickBot="1" x14ac:dyDescent="0.25">
      <c r="A238" s="65">
        <v>11151</v>
      </c>
      <c r="B238" s="74" t="s">
        <v>387</v>
      </c>
      <c r="C238" s="60"/>
      <c r="D238" s="61">
        <v>2.65</v>
      </c>
      <c r="E238" s="62">
        <v>1</v>
      </c>
      <c r="F238" s="63" t="s">
        <v>0</v>
      </c>
      <c r="G238" s="72" t="s">
        <v>1758</v>
      </c>
      <c r="H238" s="5"/>
      <c r="I238" s="5"/>
    </row>
    <row r="239" spans="1:9" ht="48" customHeight="1" thickTop="1" thickBot="1" x14ac:dyDescent="0.25">
      <c r="A239" s="65">
        <v>11152</v>
      </c>
      <c r="B239" s="74" t="s">
        <v>180</v>
      </c>
      <c r="C239" s="60">
        <v>0.63939999999999997</v>
      </c>
      <c r="D239" s="61">
        <v>6.5</v>
      </c>
      <c r="E239" s="62">
        <v>1</v>
      </c>
      <c r="F239" s="63" t="s">
        <v>0</v>
      </c>
      <c r="G239" s="72" t="s">
        <v>1759</v>
      </c>
      <c r="H239" s="5"/>
      <c r="I239" s="5"/>
    </row>
    <row r="240" spans="1:9" ht="48" customHeight="1" thickTop="1" thickBot="1" x14ac:dyDescent="0.25">
      <c r="A240" s="65">
        <v>11153</v>
      </c>
      <c r="B240" s="74" t="s">
        <v>388</v>
      </c>
      <c r="C240" s="259"/>
      <c r="D240" s="61">
        <v>3.5</v>
      </c>
      <c r="E240" s="62">
        <v>1</v>
      </c>
      <c r="F240" s="63" t="s">
        <v>0</v>
      </c>
      <c r="G240" s="72" t="s">
        <v>1760</v>
      </c>
      <c r="H240" s="5"/>
      <c r="I240" s="5"/>
    </row>
    <row r="241" spans="1:9" ht="48" customHeight="1" thickTop="1" thickBot="1" x14ac:dyDescent="0.25">
      <c r="A241" s="65">
        <v>11153</v>
      </c>
      <c r="B241" s="74" t="s">
        <v>388</v>
      </c>
      <c r="C241" s="60"/>
      <c r="D241" s="61">
        <v>3.2</v>
      </c>
      <c r="E241" s="63" t="s">
        <v>232</v>
      </c>
      <c r="F241" s="63" t="s">
        <v>0</v>
      </c>
      <c r="G241" s="72" t="s">
        <v>1760</v>
      </c>
      <c r="H241" s="5"/>
      <c r="I241" s="5"/>
    </row>
    <row r="242" spans="1:9" ht="48" customHeight="1" thickTop="1" thickBot="1" x14ac:dyDescent="0.25">
      <c r="A242" s="65">
        <v>11154</v>
      </c>
      <c r="B242" s="74" t="s">
        <v>389</v>
      </c>
      <c r="C242" s="60"/>
      <c r="D242" s="61">
        <v>7.9</v>
      </c>
      <c r="E242" s="62">
        <v>1</v>
      </c>
      <c r="F242" s="63" t="s">
        <v>0</v>
      </c>
      <c r="G242" s="72" t="s">
        <v>1761</v>
      </c>
      <c r="H242" s="5"/>
      <c r="I242" s="5"/>
    </row>
    <row r="243" spans="1:9" ht="48" customHeight="1" thickTop="1" thickBot="1" x14ac:dyDescent="0.25">
      <c r="A243" s="65">
        <v>11173</v>
      </c>
      <c r="B243" s="74" t="s">
        <v>390</v>
      </c>
      <c r="C243" s="60"/>
      <c r="D243" s="61">
        <v>8.3000000000000007</v>
      </c>
      <c r="E243" s="62">
        <v>1</v>
      </c>
      <c r="F243" s="63" t="s">
        <v>0</v>
      </c>
      <c r="G243" s="72" t="s">
        <v>1762</v>
      </c>
      <c r="H243" s="5"/>
      <c r="I243" s="5"/>
    </row>
    <row r="244" spans="1:9" ht="48" customHeight="1" thickTop="1" thickBot="1" x14ac:dyDescent="0.25">
      <c r="A244" s="65">
        <v>11174</v>
      </c>
      <c r="B244" s="74" t="s">
        <v>391</v>
      </c>
      <c r="C244" s="60"/>
      <c r="D244" s="61">
        <v>4.0999999999999996</v>
      </c>
      <c r="E244" s="62">
        <v>1</v>
      </c>
      <c r="F244" s="63" t="s">
        <v>0</v>
      </c>
      <c r="G244" s="72" t="s">
        <v>1763</v>
      </c>
      <c r="H244" s="5"/>
      <c r="I244" s="5"/>
    </row>
    <row r="245" spans="1:9" ht="48" customHeight="1" thickTop="1" thickBot="1" x14ac:dyDescent="0.25">
      <c r="A245" s="65">
        <v>11176</v>
      </c>
      <c r="B245" s="74" t="s">
        <v>177</v>
      </c>
      <c r="C245" s="259">
        <v>0.3977</v>
      </c>
      <c r="D245" s="61">
        <v>7.85</v>
      </c>
      <c r="E245" s="62">
        <v>1</v>
      </c>
      <c r="F245" s="63" t="s">
        <v>0</v>
      </c>
      <c r="G245" s="72" t="s">
        <v>1764</v>
      </c>
      <c r="H245" s="5"/>
      <c r="I245" s="5"/>
    </row>
    <row r="246" spans="1:9" ht="48" customHeight="1" thickTop="1" thickBot="1" x14ac:dyDescent="0.25">
      <c r="A246" s="65">
        <v>11179</v>
      </c>
      <c r="B246" s="74" t="s">
        <v>392</v>
      </c>
      <c r="C246" s="259"/>
      <c r="D246" s="61">
        <v>29</v>
      </c>
      <c r="E246" s="62">
        <v>1</v>
      </c>
      <c r="F246" s="63" t="s">
        <v>0</v>
      </c>
      <c r="G246" s="72" t="s">
        <v>1765</v>
      </c>
      <c r="H246" s="5"/>
      <c r="I246" s="5"/>
    </row>
    <row r="247" spans="1:9" ht="48" customHeight="1" thickTop="1" thickBot="1" x14ac:dyDescent="0.25">
      <c r="A247" s="65">
        <v>11216</v>
      </c>
      <c r="B247" s="74" t="s">
        <v>51</v>
      </c>
      <c r="C247" s="60"/>
      <c r="D247" s="61">
        <v>2.5499999999999998</v>
      </c>
      <c r="E247" s="62">
        <v>1</v>
      </c>
      <c r="F247" s="63" t="s">
        <v>0</v>
      </c>
      <c r="G247" s="72" t="s">
        <v>1766</v>
      </c>
      <c r="H247" s="5"/>
      <c r="I247" s="5"/>
    </row>
    <row r="248" spans="1:9" ht="48" customHeight="1" thickTop="1" thickBot="1" x14ac:dyDescent="0.25">
      <c r="A248" s="65">
        <v>11251</v>
      </c>
      <c r="B248" s="74" t="s">
        <v>393</v>
      </c>
      <c r="C248" s="60"/>
      <c r="D248" s="61">
        <v>33</v>
      </c>
      <c r="E248" s="62">
        <v>1</v>
      </c>
      <c r="F248" s="63" t="s">
        <v>0</v>
      </c>
      <c r="G248" s="72" t="s">
        <v>1767</v>
      </c>
      <c r="H248" s="5"/>
      <c r="I248" s="5"/>
    </row>
    <row r="249" spans="1:9" ht="48" customHeight="1" thickTop="1" thickBot="1" x14ac:dyDescent="0.25">
      <c r="A249" s="65">
        <v>11252</v>
      </c>
      <c r="B249" s="74" t="s">
        <v>394</v>
      </c>
      <c r="C249" s="60">
        <v>0.58899999999999997</v>
      </c>
      <c r="D249" s="61">
        <v>79</v>
      </c>
      <c r="E249" s="62">
        <v>1</v>
      </c>
      <c r="F249" s="63" t="s">
        <v>0</v>
      </c>
      <c r="G249" s="72" t="s">
        <v>1768</v>
      </c>
      <c r="H249" s="5"/>
      <c r="I249" s="5"/>
    </row>
    <row r="250" spans="1:9" ht="48" customHeight="1" thickTop="1" thickBot="1" x14ac:dyDescent="0.25">
      <c r="A250" s="65">
        <v>11254</v>
      </c>
      <c r="B250" s="74" t="s">
        <v>395</v>
      </c>
      <c r="C250" s="60"/>
      <c r="D250" s="61">
        <v>29.5</v>
      </c>
      <c r="E250" s="62">
        <v>1</v>
      </c>
      <c r="F250" s="63" t="s">
        <v>0</v>
      </c>
      <c r="G250" s="72" t="s">
        <v>1769</v>
      </c>
      <c r="H250" s="5"/>
      <c r="I250" s="5"/>
    </row>
    <row r="251" spans="1:9" ht="48" customHeight="1" thickTop="1" thickBot="1" x14ac:dyDescent="0.25">
      <c r="A251" s="65">
        <v>12001</v>
      </c>
      <c r="B251" s="74" t="s">
        <v>3</v>
      </c>
      <c r="C251" s="60">
        <v>0.27989999999999998</v>
      </c>
      <c r="D251" s="61">
        <v>10.65</v>
      </c>
      <c r="E251" s="62">
        <v>1</v>
      </c>
      <c r="F251" s="63" t="s">
        <v>0</v>
      </c>
      <c r="G251" s="72" t="s">
        <v>1770</v>
      </c>
      <c r="H251" s="5"/>
      <c r="I251" s="5"/>
    </row>
    <row r="252" spans="1:9" ht="48" customHeight="1" thickTop="1" thickBot="1" x14ac:dyDescent="0.25">
      <c r="A252" s="65">
        <v>12002</v>
      </c>
      <c r="B252" s="74" t="s">
        <v>3</v>
      </c>
      <c r="C252" s="60">
        <v>0.27989999999999998</v>
      </c>
      <c r="D252" s="61">
        <v>9.9</v>
      </c>
      <c r="E252" s="62">
        <v>1</v>
      </c>
      <c r="F252" s="63" t="s">
        <v>0</v>
      </c>
      <c r="G252" s="72" t="s">
        <v>1771</v>
      </c>
      <c r="H252" s="5"/>
      <c r="I252" s="5"/>
    </row>
    <row r="253" spans="1:9" ht="48" customHeight="1" thickTop="1" thickBot="1" x14ac:dyDescent="0.25">
      <c r="A253" s="65">
        <v>12005</v>
      </c>
      <c r="B253" s="74" t="s">
        <v>396</v>
      </c>
      <c r="C253" s="60">
        <v>5.57E-2</v>
      </c>
      <c r="D253" s="61">
        <v>11.4</v>
      </c>
      <c r="E253" s="62">
        <v>1</v>
      </c>
      <c r="F253" s="63" t="s">
        <v>0</v>
      </c>
      <c r="G253" s="72" t="s">
        <v>1772</v>
      </c>
      <c r="H253" s="5"/>
      <c r="I253" s="5"/>
    </row>
    <row r="254" spans="1:9" ht="48" customHeight="1" thickTop="1" thickBot="1" x14ac:dyDescent="0.25">
      <c r="A254" s="65">
        <v>12006</v>
      </c>
      <c r="B254" s="74" t="s">
        <v>12</v>
      </c>
      <c r="C254" s="60"/>
      <c r="D254" s="61">
        <v>11.4</v>
      </c>
      <c r="E254" s="62">
        <v>1</v>
      </c>
      <c r="F254" s="63" t="s">
        <v>0</v>
      </c>
      <c r="G254" s="72" t="s">
        <v>1773</v>
      </c>
      <c r="H254" s="5"/>
      <c r="I254" s="5"/>
    </row>
    <row r="255" spans="1:9" ht="48" customHeight="1" thickTop="1" thickBot="1" x14ac:dyDescent="0.25">
      <c r="A255" s="65">
        <v>12007</v>
      </c>
      <c r="B255" s="74" t="s">
        <v>397</v>
      </c>
      <c r="C255" s="60">
        <v>7.4700000000000003E-2</v>
      </c>
      <c r="D255" s="61">
        <v>13.25</v>
      </c>
      <c r="E255" s="62">
        <v>1</v>
      </c>
      <c r="F255" s="63" t="s">
        <v>0</v>
      </c>
      <c r="G255" s="72" t="s">
        <v>1774</v>
      </c>
      <c r="H255" s="5"/>
      <c r="I255" s="5"/>
    </row>
    <row r="256" spans="1:9" ht="48" customHeight="1" thickTop="1" thickBot="1" x14ac:dyDescent="0.25">
      <c r="A256" s="65">
        <v>12008</v>
      </c>
      <c r="B256" s="74" t="s">
        <v>398</v>
      </c>
      <c r="C256" s="60"/>
      <c r="D256" s="61">
        <v>12.1</v>
      </c>
      <c r="E256" s="62">
        <v>1</v>
      </c>
      <c r="F256" s="63" t="s">
        <v>0</v>
      </c>
      <c r="G256" s="72" t="s">
        <v>1775</v>
      </c>
      <c r="H256" s="5"/>
      <c r="I256" s="5"/>
    </row>
    <row r="257" spans="1:9" ht="48" customHeight="1" thickTop="1" thickBot="1" x14ac:dyDescent="0.25">
      <c r="A257" s="65">
        <v>12009</v>
      </c>
      <c r="B257" s="74" t="s">
        <v>399</v>
      </c>
      <c r="C257" s="60"/>
      <c r="D257" s="61">
        <v>12.1</v>
      </c>
      <c r="E257" s="62">
        <v>1</v>
      </c>
      <c r="F257" s="63" t="s">
        <v>0</v>
      </c>
      <c r="G257" s="72" t="s">
        <v>1776</v>
      </c>
      <c r="H257" s="5"/>
      <c r="I257" s="5"/>
    </row>
    <row r="258" spans="1:9" ht="48" customHeight="1" thickTop="1" thickBot="1" x14ac:dyDescent="0.25">
      <c r="A258" s="65">
        <v>12011</v>
      </c>
      <c r="B258" s="74" t="s">
        <v>400</v>
      </c>
      <c r="C258" s="60"/>
      <c r="D258" s="61">
        <v>7.9</v>
      </c>
      <c r="E258" s="62">
        <v>1</v>
      </c>
      <c r="F258" s="63" t="s">
        <v>0</v>
      </c>
      <c r="G258" s="72" t="s">
        <v>1777</v>
      </c>
      <c r="H258" s="5"/>
      <c r="I258" s="5"/>
    </row>
    <row r="259" spans="1:9" ht="48" customHeight="1" thickTop="1" thickBot="1" x14ac:dyDescent="0.25">
      <c r="A259" s="65">
        <v>12012</v>
      </c>
      <c r="B259" s="74" t="s">
        <v>401</v>
      </c>
      <c r="C259" s="60"/>
      <c r="D259" s="61">
        <v>7.6</v>
      </c>
      <c r="E259" s="62">
        <v>1</v>
      </c>
      <c r="F259" s="63" t="s">
        <v>0</v>
      </c>
      <c r="G259" s="72" t="s">
        <v>1778</v>
      </c>
      <c r="H259" s="5"/>
      <c r="I259" s="5"/>
    </row>
    <row r="260" spans="1:9" ht="48" customHeight="1" thickTop="1" thickBot="1" x14ac:dyDescent="0.25">
      <c r="A260" s="65">
        <v>12014</v>
      </c>
      <c r="B260" s="74" t="s">
        <v>402</v>
      </c>
      <c r="C260" s="60"/>
      <c r="D260" s="61">
        <v>9.9</v>
      </c>
      <c r="E260" s="62">
        <v>1</v>
      </c>
      <c r="F260" s="63" t="s">
        <v>0</v>
      </c>
      <c r="G260" s="72" t="s">
        <v>1779</v>
      </c>
      <c r="H260" s="5"/>
      <c r="I260" s="5"/>
    </row>
    <row r="261" spans="1:9" ht="48" customHeight="1" thickTop="1" thickBot="1" x14ac:dyDescent="0.25">
      <c r="A261" s="65">
        <v>13002</v>
      </c>
      <c r="B261" s="74" t="s">
        <v>403</v>
      </c>
      <c r="C261" s="60"/>
      <c r="D261" s="61">
        <v>8.25</v>
      </c>
      <c r="E261" s="62">
        <v>1</v>
      </c>
      <c r="F261" s="63" t="s">
        <v>0</v>
      </c>
      <c r="G261" s="72" t="s">
        <v>1780</v>
      </c>
      <c r="H261" s="5"/>
      <c r="I261" s="5"/>
    </row>
    <row r="262" spans="1:9" ht="48" customHeight="1" thickTop="1" thickBot="1" x14ac:dyDescent="0.25">
      <c r="A262" s="65">
        <v>13003</v>
      </c>
      <c r="B262" s="74" t="s">
        <v>404</v>
      </c>
      <c r="C262" s="60"/>
      <c r="D262" s="61">
        <v>8.25</v>
      </c>
      <c r="E262" s="62">
        <v>1</v>
      </c>
      <c r="F262" s="63" t="s">
        <v>0</v>
      </c>
      <c r="G262" s="72" t="s">
        <v>1781</v>
      </c>
      <c r="H262" s="5"/>
      <c r="I262" s="5"/>
    </row>
    <row r="263" spans="1:9" ht="48" customHeight="1" thickTop="1" thickBot="1" x14ac:dyDescent="0.25">
      <c r="A263" s="65">
        <v>13010</v>
      </c>
      <c r="B263" s="74" t="s">
        <v>405</v>
      </c>
      <c r="C263" s="60"/>
      <c r="D263" s="61">
        <v>11.4</v>
      </c>
      <c r="E263" s="62">
        <v>1</v>
      </c>
      <c r="F263" s="63" t="s">
        <v>0</v>
      </c>
      <c r="G263" s="72" t="s">
        <v>1782</v>
      </c>
      <c r="H263" s="5"/>
      <c r="I263" s="5"/>
    </row>
    <row r="264" spans="1:9" ht="48" customHeight="1" thickTop="1" thickBot="1" x14ac:dyDescent="0.25">
      <c r="A264" s="65">
        <v>13011</v>
      </c>
      <c r="B264" s="74" t="s">
        <v>406</v>
      </c>
      <c r="C264" s="60"/>
      <c r="D264" s="61">
        <v>8.9</v>
      </c>
      <c r="E264" s="62">
        <v>1</v>
      </c>
      <c r="F264" s="63" t="s">
        <v>0</v>
      </c>
      <c r="G264" s="72" t="s">
        <v>1783</v>
      </c>
      <c r="H264" s="5"/>
      <c r="I264" s="5"/>
    </row>
    <row r="265" spans="1:9" ht="48" customHeight="1" thickTop="1" thickBot="1" x14ac:dyDescent="0.25">
      <c r="A265" s="65">
        <v>15006</v>
      </c>
      <c r="B265" s="74" t="s">
        <v>407</v>
      </c>
      <c r="C265" s="60"/>
      <c r="D265" s="61">
        <v>9.9</v>
      </c>
      <c r="E265" s="62">
        <v>1</v>
      </c>
      <c r="F265" s="63" t="s">
        <v>0</v>
      </c>
      <c r="G265" s="72" t="s">
        <v>1784</v>
      </c>
      <c r="H265" s="5"/>
      <c r="I265" s="5"/>
    </row>
    <row r="266" spans="1:9" ht="48" customHeight="1" thickTop="1" thickBot="1" x14ac:dyDescent="0.25">
      <c r="A266" s="65">
        <v>31000</v>
      </c>
      <c r="B266" s="74" t="s">
        <v>408</v>
      </c>
      <c r="C266" s="60"/>
      <c r="D266" s="61">
        <v>6.95</v>
      </c>
      <c r="E266" s="62">
        <v>1</v>
      </c>
      <c r="F266" s="63" t="s">
        <v>0</v>
      </c>
      <c r="G266" s="72" t="s">
        <v>1785</v>
      </c>
      <c r="H266" s="5"/>
      <c r="I266" s="5"/>
    </row>
    <row r="267" spans="1:9" ht="48" customHeight="1" thickTop="1" thickBot="1" x14ac:dyDescent="0.25">
      <c r="A267" s="65">
        <v>31004</v>
      </c>
      <c r="B267" s="74" t="s">
        <v>409</v>
      </c>
      <c r="C267" s="60"/>
      <c r="D267" s="61">
        <v>8.1999999999999993</v>
      </c>
      <c r="E267" s="62">
        <v>1</v>
      </c>
      <c r="F267" s="63" t="s">
        <v>0</v>
      </c>
      <c r="G267" s="72" t="s">
        <v>1786</v>
      </c>
      <c r="H267" s="5"/>
      <c r="I267" s="5"/>
    </row>
    <row r="268" spans="1:9" ht="48" customHeight="1" thickTop="1" thickBot="1" x14ac:dyDescent="0.25">
      <c r="A268" s="65">
        <v>33000</v>
      </c>
      <c r="B268" s="74" t="s">
        <v>410</v>
      </c>
      <c r="C268" s="60"/>
      <c r="D268" s="61">
        <v>6.9</v>
      </c>
      <c r="E268" s="62">
        <v>1</v>
      </c>
      <c r="F268" s="63" t="s">
        <v>0</v>
      </c>
      <c r="G268" s="72" t="s">
        <v>1787</v>
      </c>
      <c r="H268" s="5"/>
      <c r="I268" s="5"/>
    </row>
    <row r="269" spans="1:9" ht="48" customHeight="1" thickTop="1" thickBot="1" x14ac:dyDescent="0.25">
      <c r="A269" s="65">
        <v>33001</v>
      </c>
      <c r="B269" s="74" t="s">
        <v>411</v>
      </c>
      <c r="C269" s="60"/>
      <c r="D269" s="61">
        <v>6.9</v>
      </c>
      <c r="E269" s="62">
        <v>1</v>
      </c>
      <c r="F269" s="63" t="s">
        <v>0</v>
      </c>
      <c r="G269" s="72" t="s">
        <v>1788</v>
      </c>
      <c r="H269" s="5"/>
      <c r="I269" s="5"/>
    </row>
    <row r="270" spans="1:9" ht="48" customHeight="1" thickTop="1" thickBot="1" x14ac:dyDescent="0.25">
      <c r="A270" s="65">
        <v>33002</v>
      </c>
      <c r="B270" s="74" t="s">
        <v>412</v>
      </c>
      <c r="C270" s="60"/>
      <c r="D270" s="61">
        <v>5.9</v>
      </c>
      <c r="E270" s="62">
        <v>1</v>
      </c>
      <c r="F270" s="63" t="s">
        <v>0</v>
      </c>
      <c r="G270" s="72" t="s">
        <v>1789</v>
      </c>
      <c r="H270" s="5"/>
      <c r="I270" s="5"/>
    </row>
    <row r="271" spans="1:9" ht="48" customHeight="1" thickTop="1" thickBot="1" x14ac:dyDescent="0.25">
      <c r="A271" s="65">
        <v>33009</v>
      </c>
      <c r="B271" s="74" t="s">
        <v>413</v>
      </c>
      <c r="C271" s="60"/>
      <c r="D271" s="61">
        <v>39</v>
      </c>
      <c r="E271" s="62">
        <v>1</v>
      </c>
      <c r="F271" s="63" t="s">
        <v>0</v>
      </c>
      <c r="G271" s="72" t="s">
        <v>1790</v>
      </c>
      <c r="H271" s="5"/>
      <c r="I271" s="5"/>
    </row>
    <row r="272" spans="1:9" ht="48" customHeight="1" thickTop="1" thickBot="1" x14ac:dyDescent="0.25">
      <c r="A272" s="65">
        <v>33009</v>
      </c>
      <c r="B272" s="74" t="s">
        <v>413</v>
      </c>
      <c r="C272" s="60"/>
      <c r="D272" s="61">
        <v>39</v>
      </c>
      <c r="E272" s="63" t="s">
        <v>414</v>
      </c>
      <c r="F272" s="63" t="s">
        <v>0</v>
      </c>
      <c r="G272" s="72" t="s">
        <v>1790</v>
      </c>
      <c r="H272" s="5"/>
      <c r="I272" s="5"/>
    </row>
    <row r="273" spans="1:9" ht="48" customHeight="1" thickTop="1" thickBot="1" x14ac:dyDescent="0.25">
      <c r="A273" s="65">
        <v>33010</v>
      </c>
      <c r="B273" s="74" t="s">
        <v>415</v>
      </c>
      <c r="C273" s="60"/>
      <c r="D273" s="61">
        <v>11.35</v>
      </c>
      <c r="E273" s="62">
        <v>1</v>
      </c>
      <c r="F273" s="63" t="s">
        <v>0</v>
      </c>
      <c r="G273" s="72" t="s">
        <v>1791</v>
      </c>
      <c r="H273" s="5"/>
      <c r="I273" s="5"/>
    </row>
    <row r="274" spans="1:9" ht="48" customHeight="1" thickTop="1" thickBot="1" x14ac:dyDescent="0.25">
      <c r="A274" s="65">
        <v>33012</v>
      </c>
      <c r="B274" s="74" t="s">
        <v>416</v>
      </c>
      <c r="C274" s="60"/>
      <c r="D274" s="61">
        <v>11.55</v>
      </c>
      <c r="E274" s="62">
        <v>1</v>
      </c>
      <c r="F274" s="63" t="s">
        <v>0</v>
      </c>
      <c r="G274" s="72" t="s">
        <v>1792</v>
      </c>
      <c r="H274" s="5"/>
      <c r="I274" s="5"/>
    </row>
    <row r="275" spans="1:9" ht="48" customHeight="1" thickTop="1" thickBot="1" x14ac:dyDescent="0.25">
      <c r="A275" s="65">
        <v>33013</v>
      </c>
      <c r="B275" s="74" t="s">
        <v>417</v>
      </c>
      <c r="C275" s="60"/>
      <c r="D275" s="61">
        <v>10.8</v>
      </c>
      <c r="E275" s="62">
        <v>1</v>
      </c>
      <c r="F275" s="63" t="s">
        <v>0</v>
      </c>
      <c r="G275" s="72" t="s">
        <v>1793</v>
      </c>
      <c r="H275" s="5"/>
      <c r="I275" s="5"/>
    </row>
    <row r="276" spans="1:9" ht="48" customHeight="1" thickTop="1" thickBot="1" x14ac:dyDescent="0.25">
      <c r="A276" s="65">
        <v>33020</v>
      </c>
      <c r="B276" s="74" t="s">
        <v>416</v>
      </c>
      <c r="C276" s="60"/>
      <c r="D276" s="61">
        <v>11.55</v>
      </c>
      <c r="E276" s="62">
        <v>1</v>
      </c>
      <c r="F276" s="63" t="s">
        <v>0</v>
      </c>
      <c r="G276" s="72" t="s">
        <v>1794</v>
      </c>
      <c r="H276" s="5"/>
      <c r="I276" s="5"/>
    </row>
    <row r="277" spans="1:9" ht="48" customHeight="1" thickTop="1" thickBot="1" x14ac:dyDescent="0.25">
      <c r="A277" s="65">
        <v>33023</v>
      </c>
      <c r="B277" s="74" t="s">
        <v>418</v>
      </c>
      <c r="C277" s="60"/>
      <c r="D277" s="61">
        <v>22</v>
      </c>
      <c r="E277" s="62">
        <v>1</v>
      </c>
      <c r="F277" s="63" t="s">
        <v>0</v>
      </c>
      <c r="G277" s="72" t="s">
        <v>1795</v>
      </c>
      <c r="H277" s="5"/>
      <c r="I277" s="5"/>
    </row>
    <row r="278" spans="1:9" ht="48" customHeight="1" thickTop="1" thickBot="1" x14ac:dyDescent="0.25">
      <c r="A278" s="65">
        <v>33025</v>
      </c>
      <c r="B278" s="74" t="s">
        <v>419</v>
      </c>
      <c r="C278" s="60"/>
      <c r="D278" s="61">
        <v>6.9</v>
      </c>
      <c r="E278" s="62">
        <v>1</v>
      </c>
      <c r="F278" s="63" t="s">
        <v>0</v>
      </c>
      <c r="G278" s="72" t="s">
        <v>1796</v>
      </c>
      <c r="H278" s="5"/>
      <c r="I278" s="5"/>
    </row>
    <row r="279" spans="1:9" ht="48" customHeight="1" thickTop="1" thickBot="1" x14ac:dyDescent="0.25">
      <c r="A279" s="65">
        <v>33027</v>
      </c>
      <c r="B279" s="74" t="s">
        <v>420</v>
      </c>
      <c r="C279" s="60"/>
      <c r="D279" s="61">
        <v>39.5</v>
      </c>
      <c r="E279" s="62">
        <v>1</v>
      </c>
      <c r="F279" s="63" t="s">
        <v>0</v>
      </c>
      <c r="G279" s="72" t="s">
        <v>1797</v>
      </c>
      <c r="H279" s="5"/>
      <c r="I279" s="5"/>
    </row>
    <row r="280" spans="1:9" ht="48" customHeight="1" thickTop="1" thickBot="1" x14ac:dyDescent="0.25">
      <c r="A280" s="65">
        <v>33028</v>
      </c>
      <c r="B280" s="74" t="s">
        <v>8</v>
      </c>
      <c r="C280" s="60"/>
      <c r="D280" s="61">
        <v>19.350000000000001</v>
      </c>
      <c r="E280" s="62">
        <v>1</v>
      </c>
      <c r="F280" s="63" t="s">
        <v>0</v>
      </c>
      <c r="G280" s="72" t="s">
        <v>1798</v>
      </c>
      <c r="H280" s="5"/>
      <c r="I280" s="5"/>
    </row>
    <row r="281" spans="1:9" ht="48" customHeight="1" thickTop="1" thickBot="1" x14ac:dyDescent="0.25">
      <c r="A281" s="65">
        <v>33031</v>
      </c>
      <c r="B281" s="74" t="s">
        <v>301</v>
      </c>
      <c r="C281" s="60"/>
      <c r="D281" s="61">
        <v>16.899999999999999</v>
      </c>
      <c r="E281" s="62">
        <v>1</v>
      </c>
      <c r="F281" s="63" t="s">
        <v>0</v>
      </c>
      <c r="G281" s="72" t="s">
        <v>1799</v>
      </c>
      <c r="H281" s="5"/>
      <c r="I281" s="5"/>
    </row>
    <row r="282" spans="1:9" ht="48" customHeight="1" thickTop="1" thickBot="1" x14ac:dyDescent="0.25">
      <c r="A282" s="65">
        <v>33035</v>
      </c>
      <c r="B282" s="74" t="s">
        <v>421</v>
      </c>
      <c r="C282" s="60"/>
      <c r="D282" s="61">
        <v>10.85</v>
      </c>
      <c r="E282" s="62">
        <v>1</v>
      </c>
      <c r="F282" s="63" t="s">
        <v>0</v>
      </c>
      <c r="G282" s="72" t="s">
        <v>1800</v>
      </c>
      <c r="H282" s="5"/>
      <c r="I282" s="5"/>
    </row>
    <row r="283" spans="1:9" ht="48" customHeight="1" thickTop="1" thickBot="1" x14ac:dyDescent="0.25">
      <c r="A283" s="65">
        <v>33036</v>
      </c>
      <c r="B283" s="74" t="s">
        <v>422</v>
      </c>
      <c r="C283" s="60"/>
      <c r="D283" s="61">
        <v>13.05</v>
      </c>
      <c r="E283" s="62">
        <v>1</v>
      </c>
      <c r="F283" s="63" t="s">
        <v>0</v>
      </c>
      <c r="G283" s="72" t="s">
        <v>1801</v>
      </c>
      <c r="H283" s="5"/>
      <c r="I283" s="5"/>
    </row>
    <row r="284" spans="1:9" ht="48" customHeight="1" thickTop="1" thickBot="1" x14ac:dyDescent="0.25">
      <c r="A284" s="65">
        <v>33037</v>
      </c>
      <c r="B284" s="74" t="s">
        <v>423</v>
      </c>
      <c r="C284" s="60"/>
      <c r="D284" s="61">
        <v>10.9</v>
      </c>
      <c r="E284" s="62">
        <v>1</v>
      </c>
      <c r="F284" s="63" t="s">
        <v>0</v>
      </c>
      <c r="G284" s="72" t="s">
        <v>1802</v>
      </c>
      <c r="H284" s="5"/>
      <c r="I284" s="5"/>
    </row>
    <row r="285" spans="1:9" ht="48" customHeight="1" thickTop="1" thickBot="1" x14ac:dyDescent="0.25">
      <c r="A285" s="65">
        <v>33037</v>
      </c>
      <c r="B285" s="74" t="s">
        <v>423</v>
      </c>
      <c r="C285" s="60"/>
      <c r="D285" s="61">
        <v>10.9</v>
      </c>
      <c r="E285" s="63" t="s">
        <v>251</v>
      </c>
      <c r="F285" s="63" t="s">
        <v>0</v>
      </c>
      <c r="G285" s="72" t="s">
        <v>1802</v>
      </c>
      <c r="H285" s="5"/>
      <c r="I285" s="5"/>
    </row>
    <row r="286" spans="1:9" ht="19" thickTop="1" thickBot="1" x14ac:dyDescent="0.25">
      <c r="A286" s="65">
        <v>33038</v>
      </c>
      <c r="B286" s="74" t="s">
        <v>424</v>
      </c>
      <c r="C286" s="60"/>
      <c r="D286" s="61">
        <v>10.9</v>
      </c>
      <c r="E286" s="62">
        <v>1</v>
      </c>
      <c r="F286" s="63" t="s">
        <v>0</v>
      </c>
      <c r="G286" s="72" t="s">
        <v>1803</v>
      </c>
      <c r="H286" s="5"/>
      <c r="I286" s="5"/>
    </row>
    <row r="287" spans="1:9" ht="19" thickTop="1" thickBot="1" x14ac:dyDescent="0.25">
      <c r="A287" s="65">
        <v>33039</v>
      </c>
      <c r="B287" s="74" t="s">
        <v>425</v>
      </c>
      <c r="C287" s="60"/>
      <c r="D287" s="61">
        <v>12</v>
      </c>
      <c r="E287" s="62">
        <v>1</v>
      </c>
      <c r="F287" s="63" t="s">
        <v>0</v>
      </c>
      <c r="G287" s="72" t="s">
        <v>1804</v>
      </c>
      <c r="H287" s="5"/>
      <c r="I287" s="5"/>
    </row>
    <row r="288" spans="1:9" ht="19" thickTop="1" thickBot="1" x14ac:dyDescent="0.25">
      <c r="A288" s="65">
        <v>33040</v>
      </c>
      <c r="B288" s="74" t="s">
        <v>426</v>
      </c>
      <c r="C288" s="60"/>
      <c r="D288" s="61">
        <v>12.2</v>
      </c>
      <c r="E288" s="62">
        <v>1</v>
      </c>
      <c r="F288" s="63" t="s">
        <v>0</v>
      </c>
      <c r="G288" s="72" t="s">
        <v>1805</v>
      </c>
      <c r="H288" s="5"/>
      <c r="I288" s="5"/>
    </row>
    <row r="289" spans="1:9" ht="19" thickTop="1" thickBot="1" x14ac:dyDescent="0.25">
      <c r="A289" s="65">
        <v>33041</v>
      </c>
      <c r="B289" s="74" t="s">
        <v>427</v>
      </c>
      <c r="C289" s="60"/>
      <c r="D289" s="61">
        <v>14.2</v>
      </c>
      <c r="E289" s="62">
        <v>1</v>
      </c>
      <c r="F289" s="63" t="s">
        <v>0</v>
      </c>
      <c r="G289" s="72" t="s">
        <v>1806</v>
      </c>
      <c r="H289" s="5"/>
      <c r="I289" s="5"/>
    </row>
    <row r="290" spans="1:9" ht="19" thickTop="1" thickBot="1" x14ac:dyDescent="0.25">
      <c r="A290" s="65">
        <v>33042</v>
      </c>
      <c r="B290" s="74" t="s">
        <v>428</v>
      </c>
      <c r="C290" s="60"/>
      <c r="D290" s="61">
        <v>16.95</v>
      </c>
      <c r="E290" s="62">
        <v>1</v>
      </c>
      <c r="F290" s="63" t="s">
        <v>0</v>
      </c>
      <c r="G290" s="72" t="s">
        <v>1807</v>
      </c>
      <c r="H290" s="5"/>
      <c r="I290" s="5"/>
    </row>
    <row r="291" spans="1:9" ht="19" thickTop="1" thickBot="1" x14ac:dyDescent="0.25">
      <c r="A291" s="65">
        <v>33043</v>
      </c>
      <c r="B291" s="74" t="s">
        <v>429</v>
      </c>
      <c r="C291" s="60"/>
      <c r="D291" s="61">
        <v>19.5</v>
      </c>
      <c r="E291" s="62">
        <v>1</v>
      </c>
      <c r="F291" s="63" t="s">
        <v>0</v>
      </c>
      <c r="G291" s="72" t="s">
        <v>1808</v>
      </c>
      <c r="H291" s="5"/>
      <c r="I291" s="5"/>
    </row>
    <row r="292" spans="1:9" ht="19" thickTop="1" thickBot="1" x14ac:dyDescent="0.25">
      <c r="A292" s="65">
        <v>33044</v>
      </c>
      <c r="B292" s="74" t="s">
        <v>430</v>
      </c>
      <c r="C292" s="60"/>
      <c r="D292" s="61">
        <v>25.8</v>
      </c>
      <c r="E292" s="62">
        <v>1</v>
      </c>
      <c r="F292" s="63" t="s">
        <v>0</v>
      </c>
      <c r="G292" s="72" t="s">
        <v>1809</v>
      </c>
      <c r="H292" s="5"/>
      <c r="I292" s="5"/>
    </row>
    <row r="293" spans="1:9" ht="19" thickTop="1" thickBot="1" x14ac:dyDescent="0.25">
      <c r="A293" s="65">
        <v>33045</v>
      </c>
      <c r="B293" s="74" t="s">
        <v>431</v>
      </c>
      <c r="C293" s="60"/>
      <c r="D293" s="61">
        <v>13.25</v>
      </c>
      <c r="E293" s="62">
        <v>1</v>
      </c>
      <c r="F293" s="63" t="s">
        <v>0</v>
      </c>
      <c r="G293" s="72" t="s">
        <v>1810</v>
      </c>
      <c r="H293" s="5"/>
      <c r="I293" s="5"/>
    </row>
    <row r="294" spans="1:9" ht="19" thickTop="1" thickBot="1" x14ac:dyDescent="0.25">
      <c r="A294" s="65">
        <v>33046</v>
      </c>
      <c r="B294" s="74" t="s">
        <v>432</v>
      </c>
      <c r="C294" s="60"/>
      <c r="D294" s="61">
        <v>13.25</v>
      </c>
      <c r="E294" s="62">
        <v>1</v>
      </c>
      <c r="F294" s="63" t="s">
        <v>0</v>
      </c>
      <c r="G294" s="72" t="s">
        <v>1811</v>
      </c>
      <c r="H294" s="5"/>
      <c r="I294" s="5"/>
    </row>
    <row r="295" spans="1:9" ht="19" thickTop="1" thickBot="1" x14ac:dyDescent="0.25">
      <c r="A295" s="65">
        <v>33047</v>
      </c>
      <c r="B295" s="74" t="s">
        <v>433</v>
      </c>
      <c r="C295" s="60"/>
      <c r="D295" s="61">
        <v>13.25</v>
      </c>
      <c r="E295" s="62">
        <v>1</v>
      </c>
      <c r="F295" s="63" t="s">
        <v>0</v>
      </c>
      <c r="G295" s="72" t="s">
        <v>1812</v>
      </c>
      <c r="H295" s="5"/>
      <c r="I295" s="5"/>
    </row>
    <row r="296" spans="1:9" ht="19" thickTop="1" thickBot="1" x14ac:dyDescent="0.25">
      <c r="A296" s="65">
        <v>33048</v>
      </c>
      <c r="B296" s="74" t="s">
        <v>434</v>
      </c>
      <c r="C296" s="60"/>
      <c r="D296" s="61">
        <v>13.45</v>
      </c>
      <c r="E296" s="62">
        <v>1</v>
      </c>
      <c r="F296" s="63" t="s">
        <v>0</v>
      </c>
      <c r="G296" s="72" t="s">
        <v>1813</v>
      </c>
      <c r="H296" s="5"/>
      <c r="I296" s="5"/>
    </row>
    <row r="297" spans="1:9" ht="19" thickTop="1" thickBot="1" x14ac:dyDescent="0.25">
      <c r="A297" s="65">
        <v>33048</v>
      </c>
      <c r="B297" s="74" t="s">
        <v>434</v>
      </c>
      <c r="C297" s="60"/>
      <c r="D297" s="61">
        <v>13.45</v>
      </c>
      <c r="E297" s="63" t="s">
        <v>251</v>
      </c>
      <c r="F297" s="63" t="s">
        <v>0</v>
      </c>
      <c r="G297" s="72" t="s">
        <v>1813</v>
      </c>
      <c r="H297" s="5"/>
      <c r="I297" s="5"/>
    </row>
    <row r="298" spans="1:9" ht="19" thickTop="1" thickBot="1" x14ac:dyDescent="0.25">
      <c r="A298" s="65">
        <v>33062</v>
      </c>
      <c r="B298" s="74" t="s">
        <v>435</v>
      </c>
      <c r="C298" s="60"/>
      <c r="D298" s="61">
        <v>8</v>
      </c>
      <c r="E298" s="62">
        <v>1</v>
      </c>
      <c r="F298" s="63" t="s">
        <v>0</v>
      </c>
      <c r="G298" s="72" t="s">
        <v>1814</v>
      </c>
      <c r="H298" s="5"/>
      <c r="I298" s="5"/>
    </row>
    <row r="299" spans="1:9" ht="19" thickTop="1" thickBot="1" x14ac:dyDescent="0.25">
      <c r="A299" s="65">
        <v>35000</v>
      </c>
      <c r="B299" s="74" t="s">
        <v>436</v>
      </c>
      <c r="C299" s="60"/>
      <c r="D299" s="61">
        <v>7.3</v>
      </c>
      <c r="E299" s="62">
        <v>1</v>
      </c>
      <c r="F299" s="63" t="s">
        <v>0</v>
      </c>
      <c r="G299" s="72" t="s">
        <v>1815</v>
      </c>
      <c r="H299" s="5"/>
      <c r="I299" s="5"/>
    </row>
    <row r="300" spans="1:9" ht="19" thickTop="1" thickBot="1" x14ac:dyDescent="0.25">
      <c r="A300" s="65">
        <v>35001</v>
      </c>
      <c r="B300" s="74" t="s">
        <v>437</v>
      </c>
      <c r="C300" s="60"/>
      <c r="D300" s="61">
        <v>7.3</v>
      </c>
      <c r="E300" s="62">
        <v>1</v>
      </c>
      <c r="F300" s="63" t="s">
        <v>0</v>
      </c>
      <c r="G300" s="72" t="s">
        <v>1816</v>
      </c>
      <c r="H300" s="5"/>
      <c r="I300" s="5"/>
    </row>
    <row r="301" spans="1:9" ht="19" thickTop="1" thickBot="1" x14ac:dyDescent="0.25">
      <c r="A301" s="65">
        <v>35002</v>
      </c>
      <c r="B301" s="74" t="s">
        <v>438</v>
      </c>
      <c r="C301" s="60"/>
      <c r="D301" s="61">
        <v>6.95</v>
      </c>
      <c r="E301" s="62">
        <v>1</v>
      </c>
      <c r="F301" s="63" t="s">
        <v>0</v>
      </c>
      <c r="G301" s="72" t="s">
        <v>1817</v>
      </c>
      <c r="H301" s="5"/>
      <c r="I301" s="5"/>
    </row>
    <row r="302" spans="1:9" ht="19" thickTop="1" thickBot="1" x14ac:dyDescent="0.25">
      <c r="A302" s="65">
        <v>35003</v>
      </c>
      <c r="B302" s="74" t="s">
        <v>439</v>
      </c>
      <c r="C302" s="60"/>
      <c r="D302" s="61">
        <v>7.3</v>
      </c>
      <c r="E302" s="62">
        <v>1</v>
      </c>
      <c r="F302" s="63" t="s">
        <v>0</v>
      </c>
      <c r="G302" s="72" t="s">
        <v>1818</v>
      </c>
      <c r="H302" s="5"/>
      <c r="I302" s="5"/>
    </row>
    <row r="303" spans="1:9" ht="19" thickTop="1" thickBot="1" x14ac:dyDescent="0.25">
      <c r="A303" s="65">
        <v>35004</v>
      </c>
      <c r="B303" s="74" t="s">
        <v>440</v>
      </c>
      <c r="C303" s="60"/>
      <c r="D303" s="61">
        <v>7.3</v>
      </c>
      <c r="E303" s="62">
        <v>1</v>
      </c>
      <c r="F303" s="63" t="s">
        <v>0</v>
      </c>
      <c r="G303" s="72" t="s">
        <v>1819</v>
      </c>
      <c r="H303" s="5"/>
      <c r="I303" s="5"/>
    </row>
    <row r="304" spans="1:9" ht="19" thickTop="1" thickBot="1" x14ac:dyDescent="0.25">
      <c r="A304" s="65">
        <v>35005</v>
      </c>
      <c r="B304" s="74" t="s">
        <v>441</v>
      </c>
      <c r="C304" s="60"/>
      <c r="D304" s="61">
        <v>7.3</v>
      </c>
      <c r="E304" s="62">
        <v>1</v>
      </c>
      <c r="F304" s="63" t="s">
        <v>0</v>
      </c>
      <c r="G304" s="72" t="s">
        <v>1820</v>
      </c>
      <c r="H304" s="5"/>
      <c r="I304" s="5"/>
    </row>
    <row r="305" spans="1:9" ht="19" thickTop="1" thickBot="1" x14ac:dyDescent="0.25">
      <c r="A305" s="65">
        <v>35006</v>
      </c>
      <c r="B305" s="74" t="s">
        <v>442</v>
      </c>
      <c r="C305" s="60"/>
      <c r="D305" s="61">
        <v>7.3</v>
      </c>
      <c r="E305" s="62">
        <v>1</v>
      </c>
      <c r="F305" s="63" t="s">
        <v>0</v>
      </c>
      <c r="G305" s="72" t="s">
        <v>1821</v>
      </c>
      <c r="H305" s="5"/>
      <c r="I305" s="5"/>
    </row>
    <row r="306" spans="1:9" ht="19" thickTop="1" thickBot="1" x14ac:dyDescent="0.25">
      <c r="A306" s="65">
        <v>35007</v>
      </c>
      <c r="B306" s="74" t="s">
        <v>443</v>
      </c>
      <c r="C306" s="60"/>
      <c r="D306" s="61">
        <v>8</v>
      </c>
      <c r="E306" s="62">
        <v>1</v>
      </c>
      <c r="F306" s="63" t="s">
        <v>0</v>
      </c>
      <c r="G306" s="72" t="s">
        <v>1822</v>
      </c>
      <c r="H306" s="5"/>
      <c r="I306" s="5"/>
    </row>
    <row r="307" spans="1:9" ht="19" thickTop="1" thickBot="1" x14ac:dyDescent="0.25">
      <c r="A307" s="65">
        <v>35008</v>
      </c>
      <c r="B307" s="74" t="s">
        <v>444</v>
      </c>
      <c r="C307" s="60"/>
      <c r="D307" s="61">
        <v>7.3</v>
      </c>
      <c r="E307" s="62">
        <v>1</v>
      </c>
      <c r="F307" s="63" t="s">
        <v>0</v>
      </c>
      <c r="G307" s="72" t="s">
        <v>1823</v>
      </c>
      <c r="H307" s="5"/>
      <c r="I307" s="5"/>
    </row>
    <row r="308" spans="1:9" ht="19" thickTop="1" thickBot="1" x14ac:dyDescent="0.25">
      <c r="A308" s="65">
        <v>35009</v>
      </c>
      <c r="B308" s="74" t="s">
        <v>445</v>
      </c>
      <c r="C308" s="60"/>
      <c r="D308" s="61">
        <v>7.3</v>
      </c>
      <c r="E308" s="62">
        <v>1</v>
      </c>
      <c r="F308" s="63" t="s">
        <v>0</v>
      </c>
      <c r="G308" s="72" t="s">
        <v>1824</v>
      </c>
      <c r="H308" s="5"/>
      <c r="I308" s="5"/>
    </row>
    <row r="309" spans="1:9" ht="19" thickTop="1" thickBot="1" x14ac:dyDescent="0.25">
      <c r="A309" s="65">
        <v>35010</v>
      </c>
      <c r="B309" s="74" t="s">
        <v>446</v>
      </c>
      <c r="C309" s="60"/>
      <c r="D309" s="61">
        <v>9.9</v>
      </c>
      <c r="E309" s="62">
        <v>1</v>
      </c>
      <c r="F309" s="63" t="s">
        <v>0</v>
      </c>
      <c r="G309" s="72" t="s">
        <v>1825</v>
      </c>
      <c r="H309" s="5"/>
      <c r="I309" s="5"/>
    </row>
    <row r="310" spans="1:9" ht="19" thickTop="1" thickBot="1" x14ac:dyDescent="0.25">
      <c r="A310" s="65">
        <v>35011</v>
      </c>
      <c r="B310" s="74" t="s">
        <v>447</v>
      </c>
      <c r="C310" s="60"/>
      <c r="D310" s="61">
        <v>9.1</v>
      </c>
      <c r="E310" s="62">
        <v>1</v>
      </c>
      <c r="F310" s="63" t="s">
        <v>0</v>
      </c>
      <c r="G310" s="72" t="s">
        <v>1826</v>
      </c>
      <c r="H310" s="5"/>
      <c r="I310" s="5"/>
    </row>
    <row r="311" spans="1:9" ht="19" thickTop="1" thickBot="1" x14ac:dyDescent="0.25">
      <c r="A311" s="65">
        <v>35013</v>
      </c>
      <c r="B311" s="74" t="s">
        <v>448</v>
      </c>
      <c r="C311" s="60"/>
      <c r="D311" s="61">
        <v>6</v>
      </c>
      <c r="E311" s="62">
        <v>1</v>
      </c>
      <c r="F311" s="63" t="s">
        <v>0</v>
      </c>
      <c r="G311" s="72" t="s">
        <v>1827</v>
      </c>
      <c r="H311" s="5"/>
      <c r="I311" s="5"/>
    </row>
    <row r="312" spans="1:9" ht="19" thickTop="1" thickBot="1" x14ac:dyDescent="0.25">
      <c r="A312" s="65">
        <v>35015</v>
      </c>
      <c r="B312" s="74" t="s">
        <v>449</v>
      </c>
      <c r="C312" s="60"/>
      <c r="D312" s="61">
        <v>6.1</v>
      </c>
      <c r="E312" s="62">
        <v>1</v>
      </c>
      <c r="F312" s="63" t="s">
        <v>0</v>
      </c>
      <c r="G312" s="72" t="s">
        <v>1828</v>
      </c>
      <c r="H312" s="5"/>
      <c r="I312" s="5"/>
    </row>
    <row r="313" spans="1:9" ht="19" thickTop="1" thickBot="1" x14ac:dyDescent="0.25">
      <c r="A313" s="65">
        <v>35016</v>
      </c>
      <c r="B313" s="74" t="s">
        <v>450</v>
      </c>
      <c r="C313" s="60"/>
      <c r="D313" s="61">
        <v>8.15</v>
      </c>
      <c r="E313" s="62">
        <v>1</v>
      </c>
      <c r="F313" s="63" t="s">
        <v>0</v>
      </c>
      <c r="G313" s="72" t="s">
        <v>1829</v>
      </c>
      <c r="H313" s="5"/>
      <c r="I313" s="5"/>
    </row>
    <row r="314" spans="1:9" ht="19" thickTop="1" thickBot="1" x14ac:dyDescent="0.25">
      <c r="A314" s="65">
        <v>35017</v>
      </c>
      <c r="B314" s="74" t="s">
        <v>451</v>
      </c>
      <c r="C314" s="60"/>
      <c r="D314" s="61">
        <v>8.3000000000000007</v>
      </c>
      <c r="E314" s="62">
        <v>1</v>
      </c>
      <c r="F314" s="63" t="s">
        <v>0</v>
      </c>
      <c r="G314" s="72" t="s">
        <v>1830</v>
      </c>
      <c r="H314" s="5"/>
      <c r="I314" s="5"/>
    </row>
    <row r="315" spans="1:9" ht="19" thickTop="1" thickBot="1" x14ac:dyDescent="0.25">
      <c r="A315" s="65">
        <v>35120</v>
      </c>
      <c r="B315" s="74" t="s">
        <v>452</v>
      </c>
      <c r="C315" s="60"/>
      <c r="D315" s="61">
        <v>7.3</v>
      </c>
      <c r="E315" s="62">
        <v>1</v>
      </c>
      <c r="F315" s="63" t="s">
        <v>0</v>
      </c>
      <c r="G315" s="72" t="s">
        <v>1831</v>
      </c>
      <c r="H315" s="5"/>
      <c r="I315" s="5"/>
    </row>
    <row r="316" spans="1:9" ht="19" thickTop="1" thickBot="1" x14ac:dyDescent="0.25">
      <c r="A316" s="65">
        <v>35121</v>
      </c>
      <c r="B316" s="74" t="s">
        <v>453</v>
      </c>
      <c r="C316" s="60"/>
      <c r="D316" s="61">
        <v>7.05</v>
      </c>
      <c r="E316" s="62">
        <v>1</v>
      </c>
      <c r="F316" s="63" t="s">
        <v>0</v>
      </c>
      <c r="G316" s="72" t="s">
        <v>1832</v>
      </c>
      <c r="H316" s="5"/>
      <c r="I316" s="5"/>
    </row>
    <row r="317" spans="1:9" ht="19" thickTop="1" thickBot="1" x14ac:dyDescent="0.25">
      <c r="A317" s="65">
        <v>35122</v>
      </c>
      <c r="B317" s="74" t="s">
        <v>454</v>
      </c>
      <c r="C317" s="60"/>
      <c r="D317" s="61">
        <v>7</v>
      </c>
      <c r="E317" s="62">
        <v>1</v>
      </c>
      <c r="F317" s="63" t="s">
        <v>0</v>
      </c>
      <c r="G317" s="72" t="s">
        <v>1833</v>
      </c>
      <c r="H317" s="5"/>
      <c r="I317" s="5"/>
    </row>
    <row r="318" spans="1:9" ht="19" thickTop="1" thickBot="1" x14ac:dyDescent="0.25">
      <c r="A318" s="65">
        <v>35123</v>
      </c>
      <c r="B318" s="74" t="s">
        <v>455</v>
      </c>
      <c r="C318" s="60"/>
      <c r="D318" s="61">
        <v>6</v>
      </c>
      <c r="E318" s="62">
        <v>1</v>
      </c>
      <c r="F318" s="63" t="s">
        <v>0</v>
      </c>
      <c r="G318" s="72" t="s">
        <v>1834</v>
      </c>
      <c r="H318" s="5"/>
      <c r="I318" s="5"/>
    </row>
    <row r="319" spans="1:9" ht="19" thickTop="1" thickBot="1" x14ac:dyDescent="0.25">
      <c r="A319" s="65">
        <v>35124</v>
      </c>
      <c r="B319" s="74" t="s">
        <v>456</v>
      </c>
      <c r="C319" s="60"/>
      <c r="D319" s="61">
        <v>7.9</v>
      </c>
      <c r="E319" s="62">
        <v>1</v>
      </c>
      <c r="F319" s="63" t="s">
        <v>0</v>
      </c>
      <c r="G319" s="72" t="s">
        <v>1835</v>
      </c>
      <c r="H319" s="5"/>
      <c r="I319" s="5"/>
    </row>
    <row r="320" spans="1:9" ht="19" thickTop="1" thickBot="1" x14ac:dyDescent="0.25">
      <c r="A320" s="65">
        <v>35125</v>
      </c>
      <c r="B320" s="74" t="s">
        <v>457</v>
      </c>
      <c r="C320" s="60"/>
      <c r="D320" s="61">
        <v>6.35</v>
      </c>
      <c r="E320" s="62">
        <v>1</v>
      </c>
      <c r="F320" s="63" t="s">
        <v>0</v>
      </c>
      <c r="G320" s="72" t="s">
        <v>1836</v>
      </c>
      <c r="H320" s="5"/>
      <c r="I320" s="5"/>
    </row>
    <row r="321" spans="1:9" ht="19" thickTop="1" thickBot="1" x14ac:dyDescent="0.25">
      <c r="A321" s="65">
        <v>35126</v>
      </c>
      <c r="B321" s="74" t="s">
        <v>458</v>
      </c>
      <c r="C321" s="60"/>
      <c r="D321" s="61">
        <v>7</v>
      </c>
      <c r="E321" s="62">
        <v>1</v>
      </c>
      <c r="F321" s="63" t="s">
        <v>0</v>
      </c>
      <c r="G321" s="72" t="s">
        <v>1837</v>
      </c>
      <c r="H321" s="5"/>
      <c r="I321" s="5"/>
    </row>
    <row r="322" spans="1:9" ht="19" thickTop="1" thickBot="1" x14ac:dyDescent="0.25">
      <c r="A322" s="65">
        <v>35127</v>
      </c>
      <c r="B322" s="74" t="s">
        <v>459</v>
      </c>
      <c r="C322" s="60"/>
      <c r="D322" s="61">
        <v>7.05</v>
      </c>
      <c r="E322" s="62">
        <v>1</v>
      </c>
      <c r="F322" s="63" t="s">
        <v>0</v>
      </c>
      <c r="G322" s="72" t="s">
        <v>1838</v>
      </c>
      <c r="H322" s="5"/>
      <c r="I322" s="5"/>
    </row>
    <row r="323" spans="1:9" ht="19" thickTop="1" thickBot="1" x14ac:dyDescent="0.25">
      <c r="A323" s="65">
        <v>36000</v>
      </c>
      <c r="B323" s="74" t="s">
        <v>460</v>
      </c>
      <c r="C323" s="60"/>
      <c r="D323" s="61">
        <v>9.9</v>
      </c>
      <c r="E323" s="62">
        <v>1</v>
      </c>
      <c r="F323" s="63" t="s">
        <v>0</v>
      </c>
      <c r="G323" s="72" t="s">
        <v>1839</v>
      </c>
      <c r="H323" s="5"/>
      <c r="I323" s="5"/>
    </row>
    <row r="324" spans="1:9" ht="19" thickTop="1" thickBot="1" x14ac:dyDescent="0.25">
      <c r="A324" s="65">
        <v>36001</v>
      </c>
      <c r="B324" s="74" t="s">
        <v>461</v>
      </c>
      <c r="C324" s="60"/>
      <c r="D324" s="61">
        <v>9.9</v>
      </c>
      <c r="E324" s="62">
        <v>1</v>
      </c>
      <c r="F324" s="63" t="s">
        <v>0</v>
      </c>
      <c r="G324" s="72" t="s">
        <v>1840</v>
      </c>
      <c r="H324" s="5"/>
      <c r="I324" s="5"/>
    </row>
    <row r="325" spans="1:9" ht="19" thickTop="1" thickBot="1" x14ac:dyDescent="0.25">
      <c r="A325" s="65">
        <v>36002</v>
      </c>
      <c r="B325" s="74" t="s">
        <v>462</v>
      </c>
      <c r="C325" s="60"/>
      <c r="D325" s="61">
        <v>9.9</v>
      </c>
      <c r="E325" s="62">
        <v>1</v>
      </c>
      <c r="F325" s="63" t="s">
        <v>0</v>
      </c>
      <c r="G325" s="72" t="s">
        <v>1841</v>
      </c>
      <c r="H325" s="5"/>
      <c r="I325" s="5"/>
    </row>
    <row r="326" spans="1:9" ht="19" thickTop="1" thickBot="1" x14ac:dyDescent="0.25">
      <c r="A326" s="65">
        <v>36003</v>
      </c>
      <c r="B326" s="74" t="s">
        <v>463</v>
      </c>
      <c r="C326" s="60"/>
      <c r="D326" s="61">
        <v>9.9</v>
      </c>
      <c r="E326" s="62">
        <v>1</v>
      </c>
      <c r="F326" s="63" t="s">
        <v>0</v>
      </c>
      <c r="G326" s="72" t="s">
        <v>1842</v>
      </c>
      <c r="H326" s="5"/>
      <c r="I326" s="5"/>
    </row>
    <row r="327" spans="1:9" ht="19" thickTop="1" thickBot="1" x14ac:dyDescent="0.25">
      <c r="A327" s="65">
        <v>36004</v>
      </c>
      <c r="B327" s="74" t="s">
        <v>464</v>
      </c>
      <c r="C327" s="60"/>
      <c r="D327" s="61">
        <v>10.65</v>
      </c>
      <c r="E327" s="62">
        <v>1</v>
      </c>
      <c r="F327" s="63" t="s">
        <v>0</v>
      </c>
      <c r="G327" s="72" t="s">
        <v>1843</v>
      </c>
      <c r="H327" s="5"/>
      <c r="I327" s="5"/>
    </row>
    <row r="328" spans="1:9" ht="19" thickTop="1" thickBot="1" x14ac:dyDescent="0.25">
      <c r="A328" s="65">
        <v>36005</v>
      </c>
      <c r="B328" s="74" t="s">
        <v>465</v>
      </c>
      <c r="C328" s="60"/>
      <c r="D328" s="61">
        <v>9.9</v>
      </c>
      <c r="E328" s="62">
        <v>1</v>
      </c>
      <c r="F328" s="63" t="s">
        <v>0</v>
      </c>
      <c r="G328" s="72" t="s">
        <v>1844</v>
      </c>
      <c r="H328" s="5"/>
      <c r="I328" s="5"/>
    </row>
    <row r="329" spans="1:9" ht="19" thickTop="1" thickBot="1" x14ac:dyDescent="0.25">
      <c r="A329" s="65">
        <v>36006</v>
      </c>
      <c r="B329" s="74" t="s">
        <v>466</v>
      </c>
      <c r="C329" s="60"/>
      <c r="D329" s="61">
        <v>9.9</v>
      </c>
      <c r="E329" s="62">
        <v>1</v>
      </c>
      <c r="F329" s="63" t="s">
        <v>0</v>
      </c>
      <c r="G329" s="72" t="s">
        <v>1845</v>
      </c>
      <c r="H329" s="5"/>
      <c r="I329" s="5"/>
    </row>
    <row r="330" spans="1:9" ht="19" thickTop="1" thickBot="1" x14ac:dyDescent="0.25">
      <c r="A330" s="65">
        <v>36007</v>
      </c>
      <c r="B330" s="74" t="s">
        <v>467</v>
      </c>
      <c r="C330" s="60"/>
      <c r="D330" s="61">
        <v>9.9</v>
      </c>
      <c r="E330" s="62">
        <v>1</v>
      </c>
      <c r="F330" s="63" t="s">
        <v>0</v>
      </c>
      <c r="G330" s="72" t="s">
        <v>1846</v>
      </c>
      <c r="H330" s="5"/>
      <c r="I330" s="5"/>
    </row>
    <row r="331" spans="1:9" ht="19" thickTop="1" thickBot="1" x14ac:dyDescent="0.25">
      <c r="A331" s="65">
        <v>36008</v>
      </c>
      <c r="B331" s="74" t="s">
        <v>468</v>
      </c>
      <c r="C331" s="60"/>
      <c r="D331" s="61">
        <v>9.9</v>
      </c>
      <c r="E331" s="62">
        <v>1</v>
      </c>
      <c r="F331" s="63" t="s">
        <v>0</v>
      </c>
      <c r="G331" s="72" t="s">
        <v>1847</v>
      </c>
      <c r="H331" s="5"/>
      <c r="I331" s="5"/>
    </row>
    <row r="332" spans="1:9" ht="19" thickTop="1" thickBot="1" x14ac:dyDescent="0.25">
      <c r="A332" s="65">
        <v>36009</v>
      </c>
      <c r="B332" s="74" t="s">
        <v>469</v>
      </c>
      <c r="C332" s="60"/>
      <c r="D332" s="61">
        <v>9.9</v>
      </c>
      <c r="E332" s="62">
        <v>1</v>
      </c>
      <c r="F332" s="63" t="s">
        <v>0</v>
      </c>
      <c r="G332" s="72" t="s">
        <v>1848</v>
      </c>
      <c r="H332" s="5"/>
      <c r="I332" s="5"/>
    </row>
    <row r="333" spans="1:9" ht="19" thickTop="1" thickBot="1" x14ac:dyDescent="0.25">
      <c r="A333" s="65">
        <v>36010</v>
      </c>
      <c r="B333" s="74" t="s">
        <v>470</v>
      </c>
      <c r="C333" s="60"/>
      <c r="D333" s="61">
        <v>9.9</v>
      </c>
      <c r="E333" s="62">
        <v>1</v>
      </c>
      <c r="F333" s="63" t="s">
        <v>0</v>
      </c>
      <c r="G333" s="72" t="s">
        <v>1849</v>
      </c>
      <c r="H333" s="5"/>
      <c r="I333" s="5"/>
    </row>
    <row r="334" spans="1:9" ht="19" thickTop="1" thickBot="1" x14ac:dyDescent="0.25">
      <c r="A334" s="65">
        <v>36011</v>
      </c>
      <c r="B334" s="74" t="s">
        <v>471</v>
      </c>
      <c r="C334" s="60"/>
      <c r="D334" s="61">
        <v>9.9</v>
      </c>
      <c r="E334" s="62">
        <v>1</v>
      </c>
      <c r="F334" s="63" t="s">
        <v>0</v>
      </c>
      <c r="G334" s="72" t="s">
        <v>1850</v>
      </c>
      <c r="H334" s="5"/>
      <c r="I334" s="5"/>
    </row>
    <row r="335" spans="1:9" ht="19" thickTop="1" thickBot="1" x14ac:dyDescent="0.25">
      <c r="A335" s="65">
        <v>36012</v>
      </c>
      <c r="B335" s="74" t="s">
        <v>472</v>
      </c>
      <c r="C335" s="60"/>
      <c r="D335" s="61">
        <v>9.9</v>
      </c>
      <c r="E335" s="62">
        <v>1</v>
      </c>
      <c r="F335" s="63" t="s">
        <v>0</v>
      </c>
      <c r="G335" s="72" t="s">
        <v>1851</v>
      </c>
      <c r="H335" s="5"/>
      <c r="I335" s="5"/>
    </row>
    <row r="336" spans="1:9" ht="19" thickTop="1" thickBot="1" x14ac:dyDescent="0.25">
      <c r="A336" s="65">
        <v>36013</v>
      </c>
      <c r="B336" s="74" t="s">
        <v>402</v>
      </c>
      <c r="C336" s="60"/>
      <c r="D336" s="61">
        <v>9.9</v>
      </c>
      <c r="E336" s="62">
        <v>1</v>
      </c>
      <c r="F336" s="63" t="s">
        <v>0</v>
      </c>
      <c r="G336" s="72" t="s">
        <v>1852</v>
      </c>
      <c r="H336" s="5"/>
      <c r="I336" s="5"/>
    </row>
    <row r="337" spans="1:9" ht="19" thickTop="1" thickBot="1" x14ac:dyDescent="0.25">
      <c r="A337" s="65">
        <v>36014</v>
      </c>
      <c r="B337" s="74" t="s">
        <v>473</v>
      </c>
      <c r="C337" s="60"/>
      <c r="D337" s="61">
        <v>9.9</v>
      </c>
      <c r="E337" s="62">
        <v>1</v>
      </c>
      <c r="F337" s="63" t="s">
        <v>0</v>
      </c>
      <c r="G337" s="72" t="s">
        <v>1853</v>
      </c>
      <c r="H337" s="5"/>
      <c r="I337" s="5"/>
    </row>
    <row r="338" spans="1:9" ht="19" thickTop="1" thickBot="1" x14ac:dyDescent="0.25">
      <c r="A338" s="65">
        <v>36015</v>
      </c>
      <c r="B338" s="74" t="s">
        <v>469</v>
      </c>
      <c r="C338" s="60"/>
      <c r="D338" s="61">
        <v>9.9</v>
      </c>
      <c r="E338" s="62">
        <v>1</v>
      </c>
      <c r="F338" s="63" t="s">
        <v>0</v>
      </c>
      <c r="G338" s="72" t="s">
        <v>1854</v>
      </c>
      <c r="H338" s="5"/>
      <c r="I338" s="5"/>
    </row>
    <row r="339" spans="1:9" ht="19" thickTop="1" thickBot="1" x14ac:dyDescent="0.25">
      <c r="A339" s="65">
        <v>36016</v>
      </c>
      <c r="B339" s="74" t="s">
        <v>474</v>
      </c>
      <c r="C339" s="60"/>
      <c r="D339" s="61">
        <v>9.9</v>
      </c>
      <c r="E339" s="62">
        <v>1</v>
      </c>
      <c r="F339" s="63" t="s">
        <v>0</v>
      </c>
      <c r="G339" s="72" t="s">
        <v>1855</v>
      </c>
      <c r="H339" s="5"/>
      <c r="I339" s="5"/>
    </row>
    <row r="340" spans="1:9" ht="19" thickTop="1" thickBot="1" x14ac:dyDescent="0.25">
      <c r="A340" s="65">
        <v>36017</v>
      </c>
      <c r="B340" s="74" t="s">
        <v>475</v>
      </c>
      <c r="C340" s="60"/>
      <c r="D340" s="61">
        <v>9.9</v>
      </c>
      <c r="E340" s="62">
        <v>1</v>
      </c>
      <c r="F340" s="63" t="s">
        <v>0</v>
      </c>
      <c r="G340" s="72" t="s">
        <v>1856</v>
      </c>
      <c r="H340" s="5"/>
      <c r="I340" s="5"/>
    </row>
    <row r="341" spans="1:9" ht="19" thickTop="1" thickBot="1" x14ac:dyDescent="0.25">
      <c r="A341" s="65">
        <v>36101</v>
      </c>
      <c r="B341" s="74" t="s">
        <v>461</v>
      </c>
      <c r="C341" s="60"/>
      <c r="D341" s="61">
        <v>7.9</v>
      </c>
      <c r="E341" s="62">
        <v>1</v>
      </c>
      <c r="F341" s="63" t="s">
        <v>0</v>
      </c>
      <c r="G341" s="72" t="s">
        <v>1857</v>
      </c>
      <c r="H341" s="5"/>
      <c r="I341" s="5"/>
    </row>
    <row r="342" spans="1:9" ht="19" thickTop="1" thickBot="1" x14ac:dyDescent="0.25">
      <c r="A342" s="65">
        <v>36102</v>
      </c>
      <c r="B342" s="74" t="s">
        <v>476</v>
      </c>
      <c r="C342" s="60"/>
      <c r="D342" s="61">
        <v>7.9</v>
      </c>
      <c r="E342" s="62">
        <v>1</v>
      </c>
      <c r="F342" s="63" t="s">
        <v>0</v>
      </c>
      <c r="G342" s="72" t="s">
        <v>1858</v>
      </c>
      <c r="H342" s="5"/>
      <c r="I342" s="5"/>
    </row>
    <row r="343" spans="1:9" ht="19" thickTop="1" thickBot="1" x14ac:dyDescent="0.25">
      <c r="A343" s="65">
        <v>36103</v>
      </c>
      <c r="B343" s="74" t="s">
        <v>477</v>
      </c>
      <c r="C343" s="60"/>
      <c r="D343" s="61">
        <v>7.9</v>
      </c>
      <c r="E343" s="62">
        <v>1</v>
      </c>
      <c r="F343" s="63" t="s">
        <v>0</v>
      </c>
      <c r="G343" s="72" t="s">
        <v>1859</v>
      </c>
      <c r="H343" s="5"/>
      <c r="I343" s="5"/>
    </row>
    <row r="344" spans="1:9" ht="19" thickTop="1" thickBot="1" x14ac:dyDescent="0.25">
      <c r="A344" s="65">
        <v>36104</v>
      </c>
      <c r="B344" s="74" t="s">
        <v>478</v>
      </c>
      <c r="C344" s="60"/>
      <c r="D344" s="61">
        <v>7.9</v>
      </c>
      <c r="E344" s="62">
        <v>1</v>
      </c>
      <c r="F344" s="63" t="s">
        <v>0</v>
      </c>
      <c r="G344" s="72" t="s">
        <v>1860</v>
      </c>
      <c r="H344" s="5"/>
      <c r="I344" s="5"/>
    </row>
    <row r="345" spans="1:9" ht="19" thickTop="1" thickBot="1" x14ac:dyDescent="0.25">
      <c r="A345" s="65">
        <v>36105</v>
      </c>
      <c r="B345" s="74" t="s">
        <v>479</v>
      </c>
      <c r="C345" s="60"/>
      <c r="D345" s="61">
        <v>7.9</v>
      </c>
      <c r="E345" s="62">
        <v>1</v>
      </c>
      <c r="F345" s="63" t="s">
        <v>0</v>
      </c>
      <c r="G345" s="72" t="s">
        <v>1861</v>
      </c>
      <c r="H345" s="5"/>
      <c r="I345" s="5"/>
    </row>
    <row r="346" spans="1:9" ht="19" thickTop="1" thickBot="1" x14ac:dyDescent="0.25">
      <c r="A346" s="65">
        <v>36106</v>
      </c>
      <c r="B346" s="74" t="s">
        <v>480</v>
      </c>
      <c r="C346" s="60"/>
      <c r="D346" s="61">
        <v>7.9</v>
      </c>
      <c r="E346" s="62">
        <v>1</v>
      </c>
      <c r="F346" s="63" t="s">
        <v>0</v>
      </c>
      <c r="G346" s="72" t="s">
        <v>1862</v>
      </c>
      <c r="H346" s="5"/>
      <c r="I346" s="5"/>
    </row>
    <row r="347" spans="1:9" ht="19" thickTop="1" thickBot="1" x14ac:dyDescent="0.25">
      <c r="A347" s="65">
        <v>36107</v>
      </c>
      <c r="B347" s="74" t="s">
        <v>481</v>
      </c>
      <c r="C347" s="60"/>
      <c r="D347" s="61">
        <v>7.9</v>
      </c>
      <c r="E347" s="62">
        <v>1</v>
      </c>
      <c r="F347" s="63" t="s">
        <v>0</v>
      </c>
      <c r="G347" s="72" t="s">
        <v>1863</v>
      </c>
      <c r="H347" s="5"/>
      <c r="I347" s="5"/>
    </row>
    <row r="348" spans="1:9" ht="19" thickTop="1" thickBot="1" x14ac:dyDescent="0.25">
      <c r="A348" s="65">
        <v>36111</v>
      </c>
      <c r="B348" s="74" t="s">
        <v>482</v>
      </c>
      <c r="C348" s="60"/>
      <c r="D348" s="61">
        <v>7.5</v>
      </c>
      <c r="E348" s="62">
        <v>1</v>
      </c>
      <c r="F348" s="63" t="s">
        <v>0</v>
      </c>
      <c r="G348" s="72" t="s">
        <v>1864</v>
      </c>
      <c r="H348" s="5"/>
      <c r="I348" s="5"/>
    </row>
    <row r="349" spans="1:9" ht="19" thickTop="1" thickBot="1" x14ac:dyDescent="0.25">
      <c r="A349" s="65">
        <v>36112</v>
      </c>
      <c r="B349" s="74" t="s">
        <v>483</v>
      </c>
      <c r="C349" s="60"/>
      <c r="D349" s="61">
        <v>7.9</v>
      </c>
      <c r="E349" s="62">
        <v>1</v>
      </c>
      <c r="F349" s="63" t="s">
        <v>0</v>
      </c>
      <c r="G349" s="72" t="s">
        <v>1865</v>
      </c>
      <c r="H349" s="5"/>
      <c r="I349" s="5"/>
    </row>
    <row r="350" spans="1:9" ht="19" thickTop="1" thickBot="1" x14ac:dyDescent="0.25">
      <c r="A350" s="65">
        <v>36113</v>
      </c>
      <c r="B350" s="74" t="s">
        <v>484</v>
      </c>
      <c r="C350" s="60"/>
      <c r="D350" s="61">
        <v>7.9</v>
      </c>
      <c r="E350" s="62">
        <v>1</v>
      </c>
      <c r="F350" s="63" t="s">
        <v>0</v>
      </c>
      <c r="G350" s="72" t="s">
        <v>1866</v>
      </c>
      <c r="H350" s="5"/>
      <c r="I350" s="5"/>
    </row>
    <row r="351" spans="1:9" ht="19" thickTop="1" thickBot="1" x14ac:dyDescent="0.25">
      <c r="A351" s="65">
        <v>36120</v>
      </c>
      <c r="B351" s="74" t="s">
        <v>485</v>
      </c>
      <c r="C351" s="60"/>
      <c r="D351" s="61">
        <v>8.9</v>
      </c>
      <c r="E351" s="62">
        <v>1</v>
      </c>
      <c r="F351" s="63" t="s">
        <v>0</v>
      </c>
      <c r="G351" s="72" t="s">
        <v>1867</v>
      </c>
      <c r="H351" s="5"/>
      <c r="I351" s="5"/>
    </row>
    <row r="352" spans="1:9" ht="19" thickTop="1" thickBot="1" x14ac:dyDescent="0.25">
      <c r="A352" s="65">
        <v>36121</v>
      </c>
      <c r="B352" s="74" t="s">
        <v>486</v>
      </c>
      <c r="C352" s="60"/>
      <c r="D352" s="61">
        <v>8.3000000000000007</v>
      </c>
      <c r="E352" s="62">
        <v>1</v>
      </c>
      <c r="F352" s="63" t="s">
        <v>0</v>
      </c>
      <c r="G352" s="72" t="s">
        <v>1868</v>
      </c>
      <c r="H352" s="5"/>
    </row>
    <row r="353" spans="1:8" ht="19" thickTop="1" thickBot="1" x14ac:dyDescent="0.25">
      <c r="A353" s="65">
        <v>36122</v>
      </c>
      <c r="B353" s="74" t="s">
        <v>487</v>
      </c>
      <c r="C353" s="60"/>
      <c r="D353" s="61">
        <v>7.9</v>
      </c>
      <c r="E353" s="62">
        <v>1</v>
      </c>
      <c r="F353" s="63" t="s">
        <v>0</v>
      </c>
      <c r="G353" s="72" t="s">
        <v>1869</v>
      </c>
      <c r="H353" s="5"/>
    </row>
    <row r="354" spans="1:8" ht="19" thickTop="1" thickBot="1" x14ac:dyDescent="0.25">
      <c r="A354" s="65">
        <v>36123</v>
      </c>
      <c r="B354" s="74" t="s">
        <v>488</v>
      </c>
      <c r="C354" s="60"/>
      <c r="D354" s="61">
        <v>7.9</v>
      </c>
      <c r="E354" s="62">
        <v>1</v>
      </c>
      <c r="F354" s="63" t="s">
        <v>0</v>
      </c>
      <c r="G354" s="72" t="s">
        <v>1870</v>
      </c>
      <c r="H354" s="5"/>
    </row>
    <row r="355" spans="1:8" ht="19" thickTop="1" thickBot="1" x14ac:dyDescent="0.25">
      <c r="A355" s="65">
        <v>36124</v>
      </c>
      <c r="B355" s="74" t="s">
        <v>489</v>
      </c>
      <c r="C355" s="60"/>
      <c r="D355" s="61">
        <v>7.9</v>
      </c>
      <c r="E355" s="62">
        <v>1</v>
      </c>
      <c r="F355" s="63" t="s">
        <v>0</v>
      </c>
      <c r="G355" s="72" t="s">
        <v>1871</v>
      </c>
      <c r="H355" s="5"/>
    </row>
    <row r="356" spans="1:8" ht="19" thickTop="1" thickBot="1" x14ac:dyDescent="0.25">
      <c r="A356" s="65">
        <v>36125</v>
      </c>
      <c r="B356" s="74" t="s">
        <v>490</v>
      </c>
      <c r="C356" s="60"/>
      <c r="D356" s="61">
        <v>7.9</v>
      </c>
      <c r="E356" s="62">
        <v>1</v>
      </c>
      <c r="F356" s="63" t="s">
        <v>0</v>
      </c>
      <c r="G356" s="72" t="s">
        <v>1872</v>
      </c>
      <c r="H356" s="5"/>
    </row>
    <row r="357" spans="1:8" ht="19" thickTop="1" thickBot="1" x14ac:dyDescent="0.25">
      <c r="A357" s="65">
        <v>36126</v>
      </c>
      <c r="B357" s="74" t="s">
        <v>491</v>
      </c>
      <c r="C357" s="60"/>
      <c r="D357" s="61">
        <v>8.3000000000000007</v>
      </c>
      <c r="E357" s="62">
        <v>1</v>
      </c>
      <c r="F357" s="63" t="s">
        <v>0</v>
      </c>
      <c r="G357" s="72" t="s">
        <v>1873</v>
      </c>
      <c r="H357" s="5"/>
    </row>
    <row r="358" spans="1:8" ht="19" thickTop="1" thickBot="1" x14ac:dyDescent="0.25">
      <c r="A358" s="65">
        <v>36127</v>
      </c>
      <c r="B358" s="74" t="s">
        <v>492</v>
      </c>
      <c r="C358" s="60"/>
      <c r="D358" s="61">
        <v>8.3000000000000007</v>
      </c>
      <c r="E358" s="62">
        <v>1</v>
      </c>
      <c r="F358" s="63" t="s">
        <v>0</v>
      </c>
      <c r="G358" s="72" t="s">
        <v>1874</v>
      </c>
      <c r="H358" s="5"/>
    </row>
    <row r="359" spans="1:8" ht="19" thickTop="1" thickBot="1" x14ac:dyDescent="0.25">
      <c r="A359" s="65">
        <v>36205</v>
      </c>
      <c r="B359" s="74" t="s">
        <v>493</v>
      </c>
      <c r="C359" s="60"/>
      <c r="D359" s="61">
        <v>10.65</v>
      </c>
      <c r="E359" s="62">
        <v>1</v>
      </c>
      <c r="F359" s="63" t="s">
        <v>0</v>
      </c>
      <c r="G359" s="72" t="s">
        <v>1875</v>
      </c>
      <c r="H359" s="5"/>
    </row>
    <row r="360" spans="1:8" ht="19" thickTop="1" thickBot="1" x14ac:dyDescent="0.25">
      <c r="A360" s="65">
        <v>36206</v>
      </c>
      <c r="B360" s="74" t="s">
        <v>494</v>
      </c>
      <c r="C360" s="60"/>
      <c r="D360" s="61">
        <v>8.9</v>
      </c>
      <c r="E360" s="62">
        <v>1</v>
      </c>
      <c r="F360" s="63" t="s">
        <v>0</v>
      </c>
      <c r="G360" s="72" t="s">
        <v>1876</v>
      </c>
      <c r="H360" s="5"/>
    </row>
    <row r="361" spans="1:8" ht="19" thickTop="1" thickBot="1" x14ac:dyDescent="0.25">
      <c r="A361" s="65">
        <v>40001</v>
      </c>
      <c r="B361" s="74" t="s">
        <v>44</v>
      </c>
      <c r="C361" s="60"/>
      <c r="D361" s="61">
        <v>5.2</v>
      </c>
      <c r="E361" s="62">
        <v>1</v>
      </c>
      <c r="F361" s="63" t="s">
        <v>0</v>
      </c>
      <c r="G361" s="72" t="s">
        <v>1877</v>
      </c>
      <c r="H361" s="5"/>
    </row>
    <row r="362" spans="1:8" ht="19" thickTop="1" thickBot="1" x14ac:dyDescent="0.25">
      <c r="A362" s="65">
        <v>40002</v>
      </c>
      <c r="B362" s="74" t="s">
        <v>495</v>
      </c>
      <c r="C362" s="60"/>
      <c r="D362" s="61">
        <v>8.4499999999999993</v>
      </c>
      <c r="E362" s="62">
        <v>1</v>
      </c>
      <c r="F362" s="63" t="s">
        <v>0</v>
      </c>
      <c r="G362" s="72" t="s">
        <v>1878</v>
      </c>
      <c r="H362" s="5"/>
    </row>
    <row r="363" spans="1:8" ht="19" thickTop="1" thickBot="1" x14ac:dyDescent="0.25">
      <c r="A363" s="65">
        <v>40004</v>
      </c>
      <c r="B363" s="74" t="s">
        <v>497</v>
      </c>
      <c r="C363" s="60"/>
      <c r="D363" s="61">
        <v>5.25</v>
      </c>
      <c r="E363" s="62">
        <v>1</v>
      </c>
      <c r="F363" s="63" t="s">
        <v>0</v>
      </c>
      <c r="G363" s="72" t="s">
        <v>1879</v>
      </c>
      <c r="H363" s="5"/>
    </row>
    <row r="364" spans="1:8" ht="19" thickTop="1" thickBot="1" x14ac:dyDescent="0.25">
      <c r="A364" s="65">
        <v>40005</v>
      </c>
      <c r="B364" s="74" t="s">
        <v>498</v>
      </c>
      <c r="C364" s="60"/>
      <c r="D364" s="61">
        <v>5.15</v>
      </c>
      <c r="E364" s="62">
        <v>1</v>
      </c>
      <c r="F364" s="63" t="s">
        <v>0</v>
      </c>
      <c r="G364" s="72" t="s">
        <v>1880</v>
      </c>
      <c r="H364" s="5"/>
    </row>
    <row r="365" spans="1:8" ht="19" thickTop="1" thickBot="1" x14ac:dyDescent="0.25">
      <c r="A365" s="65">
        <v>40006</v>
      </c>
      <c r="B365" s="74" t="s">
        <v>499</v>
      </c>
      <c r="C365" s="60"/>
      <c r="D365" s="61">
        <v>4.5</v>
      </c>
      <c r="E365" s="62">
        <v>1</v>
      </c>
      <c r="F365" s="63" t="s">
        <v>0</v>
      </c>
      <c r="G365" s="72" t="s">
        <v>1881</v>
      </c>
      <c r="H365" s="5"/>
    </row>
    <row r="366" spans="1:8" ht="19" thickTop="1" thickBot="1" x14ac:dyDescent="0.25">
      <c r="A366" s="65">
        <v>40007</v>
      </c>
      <c r="B366" s="74" t="s">
        <v>500</v>
      </c>
      <c r="C366" s="60"/>
      <c r="D366" s="61">
        <v>4.0999999999999996</v>
      </c>
      <c r="E366" s="62">
        <v>1</v>
      </c>
      <c r="F366" s="63" t="s">
        <v>0</v>
      </c>
      <c r="G366" s="72" t="s">
        <v>1882</v>
      </c>
      <c r="H366" s="5"/>
    </row>
    <row r="367" spans="1:8" ht="19" thickTop="1" thickBot="1" x14ac:dyDescent="0.25">
      <c r="A367" s="65">
        <v>40008</v>
      </c>
      <c r="B367" s="74" t="s">
        <v>501</v>
      </c>
      <c r="C367" s="60"/>
      <c r="D367" s="61">
        <v>4.9000000000000004</v>
      </c>
      <c r="E367" s="62">
        <v>1</v>
      </c>
      <c r="F367" s="63" t="s">
        <v>0</v>
      </c>
      <c r="G367" s="72" t="s">
        <v>1883</v>
      </c>
      <c r="H367" s="5"/>
    </row>
    <row r="368" spans="1:8" ht="19" thickTop="1" thickBot="1" x14ac:dyDescent="0.25">
      <c r="A368" s="65">
        <v>40009</v>
      </c>
      <c r="B368" s="74" t="s">
        <v>502</v>
      </c>
      <c r="C368" s="60"/>
      <c r="D368" s="61">
        <v>4.2</v>
      </c>
      <c r="E368" s="62">
        <v>1</v>
      </c>
      <c r="F368" s="63" t="s">
        <v>0</v>
      </c>
      <c r="G368" s="72" t="s">
        <v>1884</v>
      </c>
      <c r="H368" s="5"/>
    </row>
    <row r="369" spans="1:8" ht="19" thickTop="1" thickBot="1" x14ac:dyDescent="0.25">
      <c r="A369" s="65">
        <v>40010</v>
      </c>
      <c r="B369" s="74" t="s">
        <v>495</v>
      </c>
      <c r="C369" s="60"/>
      <c r="D369" s="61">
        <v>7.75</v>
      </c>
      <c r="E369" s="62">
        <v>1</v>
      </c>
      <c r="F369" s="63" t="s">
        <v>503</v>
      </c>
      <c r="G369" s="72" t="s">
        <v>1885</v>
      </c>
      <c r="H369" s="5"/>
    </row>
    <row r="370" spans="1:8" ht="19" thickTop="1" thickBot="1" x14ac:dyDescent="0.25">
      <c r="A370" s="65">
        <v>40011</v>
      </c>
      <c r="B370" s="74" t="s">
        <v>504</v>
      </c>
      <c r="C370" s="60"/>
      <c r="D370" s="61">
        <v>4.2</v>
      </c>
      <c r="E370" s="62">
        <v>1</v>
      </c>
      <c r="F370" s="63" t="s">
        <v>0</v>
      </c>
      <c r="G370" s="72" t="s">
        <v>1886</v>
      </c>
      <c r="H370" s="5"/>
    </row>
    <row r="371" spans="1:8" ht="19" thickTop="1" thickBot="1" x14ac:dyDescent="0.25">
      <c r="A371" s="65">
        <v>40012</v>
      </c>
      <c r="B371" s="74" t="s">
        <v>505</v>
      </c>
      <c r="C371" s="60"/>
      <c r="D371" s="61">
        <v>7.9</v>
      </c>
      <c r="E371" s="62">
        <v>1</v>
      </c>
      <c r="F371" s="63" t="s">
        <v>0</v>
      </c>
      <c r="G371" s="72" t="s">
        <v>1887</v>
      </c>
      <c r="H371" s="5"/>
    </row>
    <row r="372" spans="1:8" ht="19" thickTop="1" thickBot="1" x14ac:dyDescent="0.25">
      <c r="A372" s="65">
        <v>40013</v>
      </c>
      <c r="B372" s="74" t="s">
        <v>506</v>
      </c>
      <c r="C372" s="60"/>
      <c r="D372" s="61">
        <v>12.9</v>
      </c>
      <c r="E372" s="62">
        <v>1</v>
      </c>
      <c r="F372" s="63" t="s">
        <v>0</v>
      </c>
      <c r="G372" s="72" t="s">
        <v>1888</v>
      </c>
      <c r="H372" s="5"/>
    </row>
    <row r="373" spans="1:8" ht="19" thickTop="1" thickBot="1" x14ac:dyDescent="0.25">
      <c r="A373" s="65">
        <v>40014</v>
      </c>
      <c r="B373" s="74" t="s">
        <v>507</v>
      </c>
      <c r="C373" s="60"/>
      <c r="D373" s="61">
        <v>8.1</v>
      </c>
      <c r="E373" s="62">
        <v>1</v>
      </c>
      <c r="F373" s="63" t="s">
        <v>0</v>
      </c>
      <c r="G373" s="72" t="s">
        <v>1889</v>
      </c>
      <c r="H373" s="5"/>
    </row>
    <row r="374" spans="1:8" ht="19" thickTop="1" thickBot="1" x14ac:dyDescent="0.25">
      <c r="A374" s="65">
        <v>40015</v>
      </c>
      <c r="B374" s="74" t="s">
        <v>508</v>
      </c>
      <c r="C374" s="60"/>
      <c r="D374" s="61">
        <v>4.8</v>
      </c>
      <c r="E374" s="62">
        <v>1</v>
      </c>
      <c r="F374" s="63" t="s">
        <v>0</v>
      </c>
      <c r="G374" s="72" t="s">
        <v>1890</v>
      </c>
      <c r="H374" s="5"/>
    </row>
    <row r="375" spans="1:8" ht="19" thickTop="1" thickBot="1" x14ac:dyDescent="0.25">
      <c r="A375" s="65">
        <v>40016</v>
      </c>
      <c r="B375" s="74" t="s">
        <v>509</v>
      </c>
      <c r="C375" s="60"/>
      <c r="D375" s="61">
        <v>5.8</v>
      </c>
      <c r="E375" s="62">
        <v>1</v>
      </c>
      <c r="F375" s="63" t="s">
        <v>0</v>
      </c>
      <c r="G375" s="72" t="s">
        <v>1891</v>
      </c>
      <c r="H375" s="5"/>
    </row>
    <row r="376" spans="1:8" ht="19" thickTop="1" thickBot="1" x14ac:dyDescent="0.25">
      <c r="A376" s="65">
        <v>40017</v>
      </c>
      <c r="B376" s="74" t="s">
        <v>26</v>
      </c>
      <c r="C376" s="60"/>
      <c r="D376" s="61">
        <v>6.3</v>
      </c>
      <c r="E376" s="62">
        <v>1</v>
      </c>
      <c r="F376" s="63" t="s">
        <v>0</v>
      </c>
      <c r="G376" s="72" t="s">
        <v>1892</v>
      </c>
      <c r="H376" s="5"/>
    </row>
    <row r="377" spans="1:8" ht="19" thickTop="1" thickBot="1" x14ac:dyDescent="0.25">
      <c r="A377" s="65">
        <v>40018</v>
      </c>
      <c r="B377" s="74" t="s">
        <v>510</v>
      </c>
      <c r="C377" s="60"/>
      <c r="D377" s="61">
        <v>6.15</v>
      </c>
      <c r="E377" s="62">
        <v>1</v>
      </c>
      <c r="F377" s="63" t="s">
        <v>0</v>
      </c>
      <c r="G377" s="72" t="s">
        <v>1893</v>
      </c>
      <c r="H377" s="5"/>
    </row>
    <row r="378" spans="1:8" ht="19" thickTop="1" thickBot="1" x14ac:dyDescent="0.25">
      <c r="A378" s="65">
        <v>40020</v>
      </c>
      <c r="B378" s="74" t="s">
        <v>59</v>
      </c>
      <c r="C378" s="60"/>
      <c r="D378" s="61">
        <v>54</v>
      </c>
      <c r="E378" s="62">
        <v>1</v>
      </c>
      <c r="F378" s="63" t="s">
        <v>0</v>
      </c>
      <c r="G378" s="72" t="s">
        <v>1894</v>
      </c>
      <c r="H378" s="5"/>
    </row>
    <row r="379" spans="1:8" ht="19" thickTop="1" thickBot="1" x14ac:dyDescent="0.25">
      <c r="A379" s="65">
        <v>40022</v>
      </c>
      <c r="B379" s="74" t="s">
        <v>511</v>
      </c>
      <c r="C379" s="60"/>
      <c r="D379" s="61">
        <v>24</v>
      </c>
      <c r="E379" s="62">
        <v>1</v>
      </c>
      <c r="F379" s="63" t="s">
        <v>0</v>
      </c>
      <c r="G379" s="72" t="s">
        <v>1895</v>
      </c>
      <c r="H379" s="5"/>
    </row>
    <row r="380" spans="1:8" ht="19" thickTop="1" thickBot="1" x14ac:dyDescent="0.25">
      <c r="A380" s="65">
        <v>40023</v>
      </c>
      <c r="B380" s="74" t="s">
        <v>512</v>
      </c>
      <c r="C380" s="60"/>
      <c r="D380" s="61">
        <v>6.6</v>
      </c>
      <c r="E380" s="62">
        <v>1</v>
      </c>
      <c r="F380" s="63" t="s">
        <v>0</v>
      </c>
      <c r="G380" s="72" t="s">
        <v>1896</v>
      </c>
      <c r="H380" s="5"/>
    </row>
    <row r="381" spans="1:8" ht="19" thickTop="1" thickBot="1" x14ac:dyDescent="0.25">
      <c r="A381" s="65">
        <v>40025</v>
      </c>
      <c r="B381" s="74" t="s">
        <v>513</v>
      </c>
      <c r="C381" s="60"/>
      <c r="D381" s="61">
        <v>6.85</v>
      </c>
      <c r="E381" s="62">
        <v>1</v>
      </c>
      <c r="F381" s="63" t="s">
        <v>0</v>
      </c>
      <c r="G381" s="72" t="s">
        <v>1897</v>
      </c>
      <c r="H381" s="5"/>
    </row>
    <row r="382" spans="1:8" ht="19" thickTop="1" thickBot="1" x14ac:dyDescent="0.25">
      <c r="A382" s="65">
        <v>40026</v>
      </c>
      <c r="B382" s="74" t="s">
        <v>514</v>
      </c>
      <c r="C382" s="60"/>
      <c r="D382" s="61">
        <v>7.5</v>
      </c>
      <c r="E382" s="62">
        <v>1</v>
      </c>
      <c r="F382" s="63" t="s">
        <v>0</v>
      </c>
      <c r="G382" s="72" t="s">
        <v>1898</v>
      </c>
      <c r="H382" s="5"/>
    </row>
    <row r="383" spans="1:8" ht="19" thickTop="1" thickBot="1" x14ac:dyDescent="0.25">
      <c r="A383" s="65">
        <v>40029</v>
      </c>
      <c r="B383" s="74" t="s">
        <v>515</v>
      </c>
      <c r="C383" s="60"/>
      <c r="D383" s="61">
        <v>5.5</v>
      </c>
      <c r="E383" s="62">
        <v>1</v>
      </c>
      <c r="F383" s="63" t="s">
        <v>0</v>
      </c>
      <c r="G383" s="72" t="s">
        <v>1899</v>
      </c>
      <c r="H383" s="5"/>
    </row>
    <row r="384" spans="1:8" ht="19" thickTop="1" thickBot="1" x14ac:dyDescent="0.25">
      <c r="A384" s="65">
        <v>40030</v>
      </c>
      <c r="B384" s="74" t="s">
        <v>516</v>
      </c>
      <c r="C384" s="60"/>
      <c r="D384" s="61">
        <v>15.5</v>
      </c>
      <c r="E384" s="62">
        <v>1</v>
      </c>
      <c r="F384" s="63" t="s">
        <v>0</v>
      </c>
      <c r="G384" s="72" t="s">
        <v>1900</v>
      </c>
      <c r="H384" s="5"/>
    </row>
    <row r="385" spans="1:8" ht="19" thickTop="1" thickBot="1" x14ac:dyDescent="0.25">
      <c r="A385" s="65">
        <v>40031</v>
      </c>
      <c r="B385" s="74" t="s">
        <v>517</v>
      </c>
      <c r="C385" s="60"/>
      <c r="D385" s="61">
        <v>6.1</v>
      </c>
      <c r="E385" s="62">
        <v>1</v>
      </c>
      <c r="F385" s="63" t="s">
        <v>0</v>
      </c>
      <c r="G385" s="72" t="s">
        <v>1901</v>
      </c>
      <c r="H385" s="5"/>
    </row>
    <row r="386" spans="1:8" ht="19" thickTop="1" thickBot="1" x14ac:dyDescent="0.25">
      <c r="A386" s="65">
        <v>40033</v>
      </c>
      <c r="B386" s="74" t="s">
        <v>518</v>
      </c>
      <c r="C386" s="60"/>
      <c r="D386" s="61">
        <v>3.9</v>
      </c>
      <c r="E386" s="62">
        <v>1</v>
      </c>
      <c r="F386" s="63" t="s">
        <v>0</v>
      </c>
      <c r="G386" s="72" t="s">
        <v>1902</v>
      </c>
      <c r="H386" s="5"/>
    </row>
    <row r="387" spans="1:8" ht="19" thickTop="1" thickBot="1" x14ac:dyDescent="0.25">
      <c r="A387" s="65">
        <v>40034</v>
      </c>
      <c r="B387" s="74" t="s">
        <v>519</v>
      </c>
      <c r="C387" s="60"/>
      <c r="D387" s="61">
        <v>4.9000000000000004</v>
      </c>
      <c r="E387" s="62">
        <v>1</v>
      </c>
      <c r="F387" s="63" t="s">
        <v>0</v>
      </c>
      <c r="G387" s="72" t="s">
        <v>1903</v>
      </c>
      <c r="H387" s="5"/>
    </row>
    <row r="388" spans="1:8" ht="19" thickTop="1" thickBot="1" x14ac:dyDescent="0.25">
      <c r="A388" s="65">
        <v>40035</v>
      </c>
      <c r="B388" s="74" t="s">
        <v>520</v>
      </c>
      <c r="C388" s="60"/>
      <c r="D388" s="61">
        <v>9.9499999999999993</v>
      </c>
      <c r="E388" s="62">
        <v>1</v>
      </c>
      <c r="F388" s="63" t="s">
        <v>0</v>
      </c>
      <c r="G388" s="72" t="s">
        <v>1904</v>
      </c>
      <c r="H388" s="5"/>
    </row>
    <row r="389" spans="1:8" ht="19" thickTop="1" thickBot="1" x14ac:dyDescent="0.25">
      <c r="A389" s="65">
        <v>40036</v>
      </c>
      <c r="B389" s="74" t="s">
        <v>521</v>
      </c>
      <c r="C389" s="60"/>
      <c r="D389" s="61">
        <v>24.25</v>
      </c>
      <c r="E389" s="62">
        <v>1</v>
      </c>
      <c r="F389" s="63" t="s">
        <v>0</v>
      </c>
      <c r="G389" s="72" t="s">
        <v>1905</v>
      </c>
      <c r="H389" s="5"/>
    </row>
    <row r="390" spans="1:8" ht="19" thickTop="1" thickBot="1" x14ac:dyDescent="0.25">
      <c r="A390" s="65">
        <v>40038</v>
      </c>
      <c r="B390" s="74" t="s">
        <v>522</v>
      </c>
      <c r="C390" s="60"/>
      <c r="D390" s="61">
        <v>99</v>
      </c>
      <c r="E390" s="62">
        <v>1</v>
      </c>
      <c r="F390" s="63" t="s">
        <v>503</v>
      </c>
      <c r="G390" s="72" t="s">
        <v>1906</v>
      </c>
      <c r="H390" s="5"/>
    </row>
    <row r="391" spans="1:8" ht="19" thickTop="1" thickBot="1" x14ac:dyDescent="0.25">
      <c r="A391" s="65">
        <v>40039</v>
      </c>
      <c r="B391" s="74" t="s">
        <v>523</v>
      </c>
      <c r="C391" s="60"/>
      <c r="D391" s="61">
        <v>14.25</v>
      </c>
      <c r="E391" s="62">
        <v>1</v>
      </c>
      <c r="F391" s="63" t="s">
        <v>0</v>
      </c>
      <c r="G391" s="72" t="s">
        <v>1907</v>
      </c>
      <c r="H391" s="5"/>
    </row>
    <row r="392" spans="1:8" ht="19" thickTop="1" thickBot="1" x14ac:dyDescent="0.25">
      <c r="A392" s="65">
        <v>40040</v>
      </c>
      <c r="B392" s="74" t="s">
        <v>524</v>
      </c>
      <c r="C392" s="60"/>
      <c r="D392" s="61">
        <v>4.8499999999999996</v>
      </c>
      <c r="E392" s="62">
        <v>1</v>
      </c>
      <c r="F392" s="63" t="s">
        <v>0</v>
      </c>
      <c r="G392" s="72" t="s">
        <v>1908</v>
      </c>
      <c r="H392" s="5"/>
    </row>
    <row r="393" spans="1:8" ht="19" thickTop="1" thickBot="1" x14ac:dyDescent="0.25">
      <c r="A393" s="65">
        <v>40041</v>
      </c>
      <c r="B393" s="74" t="s">
        <v>525</v>
      </c>
      <c r="C393" s="60"/>
      <c r="D393" s="61">
        <v>4.75</v>
      </c>
      <c r="E393" s="62">
        <v>1</v>
      </c>
      <c r="F393" s="63" t="s">
        <v>0</v>
      </c>
      <c r="G393" s="72" t="s">
        <v>1909</v>
      </c>
      <c r="H393" s="5"/>
    </row>
    <row r="394" spans="1:8" ht="19" thickTop="1" thickBot="1" x14ac:dyDescent="0.25">
      <c r="A394" s="65">
        <v>40042</v>
      </c>
      <c r="B394" s="74" t="s">
        <v>526</v>
      </c>
      <c r="C394" s="60"/>
      <c r="D394" s="61">
        <v>4.9000000000000004</v>
      </c>
      <c r="E394" s="62">
        <v>1</v>
      </c>
      <c r="F394" s="63" t="s">
        <v>0</v>
      </c>
      <c r="G394" s="72" t="s">
        <v>1910</v>
      </c>
      <c r="H394" s="5"/>
    </row>
    <row r="395" spans="1:8" ht="19" thickTop="1" thickBot="1" x14ac:dyDescent="0.25">
      <c r="A395" s="65">
        <v>40043</v>
      </c>
      <c r="B395" s="74" t="s">
        <v>527</v>
      </c>
      <c r="C395" s="60"/>
      <c r="D395" s="61">
        <v>4.0999999999999996</v>
      </c>
      <c r="E395" s="62">
        <v>1</v>
      </c>
      <c r="F395" s="63" t="s">
        <v>503</v>
      </c>
      <c r="G395" s="72" t="s">
        <v>1911</v>
      </c>
      <c r="H395" s="5"/>
    </row>
    <row r="396" spans="1:8" ht="19" thickTop="1" thickBot="1" x14ac:dyDescent="0.25">
      <c r="A396" s="65">
        <v>40044</v>
      </c>
      <c r="B396" s="74" t="s">
        <v>528</v>
      </c>
      <c r="C396" s="60"/>
      <c r="D396" s="61">
        <v>7.7</v>
      </c>
      <c r="E396" s="62">
        <v>1</v>
      </c>
      <c r="F396" s="63" t="s">
        <v>0</v>
      </c>
      <c r="G396" s="72" t="s">
        <v>1912</v>
      </c>
      <c r="H396" s="5"/>
    </row>
    <row r="397" spans="1:8" ht="19" thickTop="1" thickBot="1" x14ac:dyDescent="0.25">
      <c r="A397" s="65">
        <v>40046</v>
      </c>
      <c r="B397" s="74" t="s">
        <v>529</v>
      </c>
      <c r="C397" s="60"/>
      <c r="D397" s="61">
        <v>5.85</v>
      </c>
      <c r="E397" s="62">
        <v>1</v>
      </c>
      <c r="F397" s="63" t="s">
        <v>0</v>
      </c>
      <c r="G397" s="72" t="s">
        <v>1913</v>
      </c>
      <c r="H397" s="5"/>
    </row>
    <row r="398" spans="1:8" ht="19" thickTop="1" thickBot="1" x14ac:dyDescent="0.25">
      <c r="A398" s="65">
        <v>40047</v>
      </c>
      <c r="B398" s="74" t="s">
        <v>530</v>
      </c>
      <c r="C398" s="60">
        <v>2.0000000000000001E-4</v>
      </c>
      <c r="D398" s="61">
        <v>13.8</v>
      </c>
      <c r="E398" s="62">
        <v>1</v>
      </c>
      <c r="F398" s="63" t="s">
        <v>0</v>
      </c>
      <c r="G398" s="72" t="s">
        <v>1914</v>
      </c>
      <c r="H398" s="5"/>
    </row>
    <row r="399" spans="1:8" ht="19" thickTop="1" thickBot="1" x14ac:dyDescent="0.25">
      <c r="A399" s="65">
        <v>40048</v>
      </c>
      <c r="B399" s="74" t="s">
        <v>531</v>
      </c>
      <c r="C399" s="259">
        <v>5.0000000000000001E-4</v>
      </c>
      <c r="D399" s="61">
        <v>4.2</v>
      </c>
      <c r="E399" s="62">
        <v>1</v>
      </c>
      <c r="F399" s="63" t="s">
        <v>0</v>
      </c>
      <c r="G399" s="72" t="s">
        <v>1915</v>
      </c>
      <c r="H399" s="5"/>
    </row>
    <row r="400" spans="1:8" ht="19" thickTop="1" thickBot="1" x14ac:dyDescent="0.25">
      <c r="A400" s="65">
        <v>40049</v>
      </c>
      <c r="B400" s="74" t="s">
        <v>532</v>
      </c>
      <c r="C400" s="60"/>
      <c r="D400" s="61">
        <v>13.4</v>
      </c>
      <c r="E400" s="62">
        <v>1</v>
      </c>
      <c r="F400" s="63" t="s">
        <v>0</v>
      </c>
      <c r="G400" s="72" t="s">
        <v>1916</v>
      </c>
      <c r="H400" s="5"/>
    </row>
    <row r="401" spans="1:8" ht="19" thickTop="1" thickBot="1" x14ac:dyDescent="0.25">
      <c r="A401" s="65">
        <v>40050</v>
      </c>
      <c r="B401" s="74" t="s">
        <v>533</v>
      </c>
      <c r="C401" s="60"/>
      <c r="D401" s="61">
        <v>5</v>
      </c>
      <c r="E401" s="62">
        <v>1</v>
      </c>
      <c r="F401" s="63" t="s">
        <v>0</v>
      </c>
      <c r="G401" s="72" t="s">
        <v>1917</v>
      </c>
      <c r="H401" s="5"/>
    </row>
    <row r="402" spans="1:8" ht="19" thickTop="1" thickBot="1" x14ac:dyDescent="0.25">
      <c r="A402" s="65">
        <v>40053</v>
      </c>
      <c r="B402" s="74" t="s">
        <v>505</v>
      </c>
      <c r="C402" s="60"/>
      <c r="D402" s="61">
        <v>6.4</v>
      </c>
      <c r="E402" s="62">
        <v>1</v>
      </c>
      <c r="F402" s="63" t="s">
        <v>0</v>
      </c>
      <c r="G402" s="72" t="s">
        <v>1918</v>
      </c>
      <c r="H402" s="5"/>
    </row>
    <row r="403" spans="1:8" ht="19" thickTop="1" thickBot="1" x14ac:dyDescent="0.25">
      <c r="A403" s="65">
        <v>40056</v>
      </c>
      <c r="B403" s="74" t="s">
        <v>534</v>
      </c>
      <c r="C403" s="60"/>
      <c r="D403" s="61">
        <v>6.5</v>
      </c>
      <c r="E403" s="62">
        <v>1</v>
      </c>
      <c r="F403" s="63" t="s">
        <v>0</v>
      </c>
      <c r="G403" s="72" t="s">
        <v>1919</v>
      </c>
      <c r="H403" s="5"/>
    </row>
    <row r="404" spans="1:8" ht="19" thickTop="1" thickBot="1" x14ac:dyDescent="0.25">
      <c r="A404" s="65">
        <v>40058</v>
      </c>
      <c r="B404" s="74" t="s">
        <v>535</v>
      </c>
      <c r="C404" s="60"/>
      <c r="D404" s="61">
        <v>8.35</v>
      </c>
      <c r="E404" s="62">
        <v>1</v>
      </c>
      <c r="F404" s="63" t="s">
        <v>0</v>
      </c>
      <c r="G404" s="72" t="s">
        <v>1920</v>
      </c>
      <c r="H404" s="5"/>
    </row>
    <row r="405" spans="1:8" ht="19" thickTop="1" thickBot="1" x14ac:dyDescent="0.25">
      <c r="A405" s="65">
        <v>40059</v>
      </c>
      <c r="B405" s="74" t="s">
        <v>536</v>
      </c>
      <c r="C405" s="60"/>
      <c r="D405" s="61">
        <v>8.25</v>
      </c>
      <c r="E405" s="62">
        <v>1</v>
      </c>
      <c r="F405" s="63" t="s">
        <v>0</v>
      </c>
      <c r="G405" s="72" t="s">
        <v>1921</v>
      </c>
      <c r="H405" s="5"/>
    </row>
    <row r="406" spans="1:8" ht="19" thickTop="1" thickBot="1" x14ac:dyDescent="0.25">
      <c r="A406" s="65">
        <v>40060</v>
      </c>
      <c r="B406" s="74" t="s">
        <v>537</v>
      </c>
      <c r="C406" s="60"/>
      <c r="D406" s="61">
        <v>25</v>
      </c>
      <c r="E406" s="62">
        <v>1</v>
      </c>
      <c r="F406" s="63" t="s">
        <v>0</v>
      </c>
      <c r="G406" s="72" t="s">
        <v>1922</v>
      </c>
      <c r="H406" s="5"/>
    </row>
    <row r="407" spans="1:8" ht="19" thickTop="1" thickBot="1" x14ac:dyDescent="0.25">
      <c r="A407" s="65">
        <v>40061</v>
      </c>
      <c r="B407" s="74" t="s">
        <v>538</v>
      </c>
      <c r="C407" s="60"/>
      <c r="D407" s="61">
        <v>5.95</v>
      </c>
      <c r="E407" s="62">
        <v>1</v>
      </c>
      <c r="F407" s="63" t="s">
        <v>0</v>
      </c>
      <c r="G407" s="72" t="s">
        <v>1923</v>
      </c>
      <c r="H407" s="5"/>
    </row>
    <row r="408" spans="1:8" ht="19" thickTop="1" thickBot="1" x14ac:dyDescent="0.25">
      <c r="A408" s="65">
        <v>40062</v>
      </c>
      <c r="B408" s="74" t="s">
        <v>43</v>
      </c>
      <c r="C408" s="60"/>
      <c r="D408" s="61">
        <v>12</v>
      </c>
      <c r="E408" s="62">
        <v>1</v>
      </c>
      <c r="F408" s="63" t="s">
        <v>0</v>
      </c>
      <c r="G408" s="72" t="s">
        <v>1924</v>
      </c>
      <c r="H408" s="5"/>
    </row>
    <row r="409" spans="1:8" ht="19" thickTop="1" thickBot="1" x14ac:dyDescent="0.25">
      <c r="A409" s="65">
        <v>40063</v>
      </c>
      <c r="B409" s="74" t="s">
        <v>44</v>
      </c>
      <c r="C409" s="60"/>
      <c r="D409" s="61">
        <v>12</v>
      </c>
      <c r="E409" s="62">
        <v>1</v>
      </c>
      <c r="F409" s="63" t="s">
        <v>0</v>
      </c>
      <c r="G409" s="72" t="s">
        <v>1925</v>
      </c>
      <c r="H409" s="5"/>
    </row>
    <row r="410" spans="1:8" ht="19" thickTop="1" thickBot="1" x14ac:dyDescent="0.25">
      <c r="A410" s="65">
        <v>40064</v>
      </c>
      <c r="B410" s="74" t="s">
        <v>539</v>
      </c>
      <c r="C410" s="60"/>
      <c r="D410" s="61">
        <v>4.8</v>
      </c>
      <c r="E410" s="62">
        <v>1</v>
      </c>
      <c r="F410" s="63" t="s">
        <v>0</v>
      </c>
      <c r="G410" s="72" t="s">
        <v>1926</v>
      </c>
      <c r="H410" s="5"/>
    </row>
    <row r="411" spans="1:8" ht="19" thickTop="1" thickBot="1" x14ac:dyDescent="0.25">
      <c r="A411" s="65">
        <v>40065</v>
      </c>
      <c r="B411" s="74" t="s">
        <v>540</v>
      </c>
      <c r="C411" s="60"/>
      <c r="D411" s="61">
        <v>7.3</v>
      </c>
      <c r="E411" s="62">
        <v>1</v>
      </c>
      <c r="F411" s="63" t="s">
        <v>0</v>
      </c>
      <c r="G411" s="72" t="s">
        <v>1927</v>
      </c>
      <c r="H411" s="5"/>
    </row>
    <row r="412" spans="1:8" ht="19" thickTop="1" thickBot="1" x14ac:dyDescent="0.25">
      <c r="A412" s="65">
        <v>40066</v>
      </c>
      <c r="B412" s="74" t="s">
        <v>541</v>
      </c>
      <c r="C412" s="60"/>
      <c r="D412" s="61">
        <v>12</v>
      </c>
      <c r="E412" s="62">
        <v>1</v>
      </c>
      <c r="F412" s="63" t="s">
        <v>0</v>
      </c>
      <c r="G412" s="72" t="s">
        <v>1928</v>
      </c>
      <c r="H412" s="5"/>
    </row>
    <row r="413" spans="1:8" ht="19" thickTop="1" thickBot="1" x14ac:dyDescent="0.25">
      <c r="A413" s="65">
        <v>40067</v>
      </c>
      <c r="B413" s="74" t="s">
        <v>542</v>
      </c>
      <c r="C413" s="60"/>
      <c r="D413" s="61">
        <v>12</v>
      </c>
      <c r="E413" s="62">
        <v>1</v>
      </c>
      <c r="F413" s="63" t="s">
        <v>0</v>
      </c>
      <c r="G413" s="72" t="s">
        <v>1929</v>
      </c>
      <c r="H413" s="5"/>
    </row>
    <row r="414" spans="1:8" ht="19" thickTop="1" thickBot="1" x14ac:dyDescent="0.25">
      <c r="A414" s="65">
        <v>40068</v>
      </c>
      <c r="B414" s="74" t="s">
        <v>543</v>
      </c>
      <c r="C414" s="60"/>
      <c r="D414" s="61">
        <v>0</v>
      </c>
      <c r="E414" s="62">
        <v>1</v>
      </c>
      <c r="F414" s="63" t="s">
        <v>0</v>
      </c>
      <c r="G414" s="72" t="s">
        <v>1930</v>
      </c>
      <c r="H414" s="5"/>
    </row>
    <row r="415" spans="1:8" ht="19" thickTop="1" thickBot="1" x14ac:dyDescent="0.25">
      <c r="A415" s="65">
        <v>40070</v>
      </c>
      <c r="B415" s="74" t="s">
        <v>22</v>
      </c>
      <c r="C415" s="60"/>
      <c r="D415" s="61">
        <v>3.5</v>
      </c>
      <c r="E415" s="62">
        <v>1</v>
      </c>
      <c r="F415" s="63" t="s">
        <v>0</v>
      </c>
      <c r="G415" s="72" t="s">
        <v>1931</v>
      </c>
      <c r="H415" s="5"/>
    </row>
    <row r="416" spans="1:8" ht="19" thickTop="1" thickBot="1" x14ac:dyDescent="0.25">
      <c r="A416" s="65">
        <v>40071</v>
      </c>
      <c r="B416" s="74" t="s">
        <v>544</v>
      </c>
      <c r="C416" s="60"/>
      <c r="D416" s="61">
        <v>4.0999999999999996</v>
      </c>
      <c r="E416" s="62">
        <v>1</v>
      </c>
      <c r="F416" s="63" t="s">
        <v>0</v>
      </c>
      <c r="G416" s="72" t="s">
        <v>1932</v>
      </c>
      <c r="H416" s="5"/>
    </row>
    <row r="417" spans="1:8" ht="19" thickTop="1" thickBot="1" x14ac:dyDescent="0.25">
      <c r="A417" s="65">
        <v>40072</v>
      </c>
      <c r="B417" s="74" t="s">
        <v>545</v>
      </c>
      <c r="C417" s="60">
        <v>5.0000000000000001E-4</v>
      </c>
      <c r="D417" s="61">
        <v>33</v>
      </c>
      <c r="E417" s="62">
        <v>1</v>
      </c>
      <c r="F417" s="63" t="s">
        <v>0</v>
      </c>
      <c r="G417" s="72" t="s">
        <v>1933</v>
      </c>
      <c r="H417" s="5"/>
    </row>
    <row r="418" spans="1:8" ht="19" thickTop="1" thickBot="1" x14ac:dyDescent="0.25">
      <c r="A418" s="65">
        <v>40073</v>
      </c>
      <c r="B418" s="74" t="s">
        <v>546</v>
      </c>
      <c r="C418" s="259"/>
      <c r="D418" s="61">
        <v>11.2</v>
      </c>
      <c r="E418" s="62">
        <v>1</v>
      </c>
      <c r="F418" s="63" t="s">
        <v>0</v>
      </c>
      <c r="G418" s="72" t="s">
        <v>1934</v>
      </c>
      <c r="H418" s="5"/>
    </row>
    <row r="419" spans="1:8" ht="19" thickTop="1" thickBot="1" x14ac:dyDescent="0.25">
      <c r="A419" s="65">
        <v>40074</v>
      </c>
      <c r="B419" s="74" t="s">
        <v>520</v>
      </c>
      <c r="C419" s="60"/>
      <c r="D419" s="61">
        <v>9</v>
      </c>
      <c r="E419" s="62">
        <v>1</v>
      </c>
      <c r="F419" s="63" t="s">
        <v>0</v>
      </c>
      <c r="G419" s="72" t="s">
        <v>1935</v>
      </c>
      <c r="H419" s="5"/>
    </row>
    <row r="420" spans="1:8" ht="19" thickTop="1" thickBot="1" x14ac:dyDescent="0.25">
      <c r="A420" s="65">
        <v>40075</v>
      </c>
      <c r="B420" s="74" t="s">
        <v>547</v>
      </c>
      <c r="C420" s="60"/>
      <c r="D420" s="61">
        <v>14.5</v>
      </c>
      <c r="E420" s="62">
        <v>1</v>
      </c>
      <c r="F420" s="63" t="s">
        <v>0</v>
      </c>
      <c r="G420" s="72" t="s">
        <v>1936</v>
      </c>
      <c r="H420" s="5"/>
    </row>
    <row r="421" spans="1:8" ht="19" thickTop="1" thickBot="1" x14ac:dyDescent="0.25">
      <c r="A421" s="65">
        <v>40076</v>
      </c>
      <c r="B421" s="74" t="s">
        <v>542</v>
      </c>
      <c r="C421" s="60"/>
      <c r="D421" s="61">
        <v>14.5</v>
      </c>
      <c r="E421" s="62">
        <v>1</v>
      </c>
      <c r="F421" s="63" t="s">
        <v>0</v>
      </c>
      <c r="G421" s="72" t="s">
        <v>1937</v>
      </c>
      <c r="H421" s="5"/>
    </row>
    <row r="422" spans="1:8" ht="19" thickTop="1" thickBot="1" x14ac:dyDescent="0.25">
      <c r="A422" s="65">
        <v>40077</v>
      </c>
      <c r="B422" s="74" t="s">
        <v>548</v>
      </c>
      <c r="C422" s="60"/>
      <c r="D422" s="61">
        <v>7.8</v>
      </c>
      <c r="E422" s="62">
        <v>1</v>
      </c>
      <c r="F422" s="63" t="s">
        <v>0</v>
      </c>
      <c r="G422" s="72" t="s">
        <v>1938</v>
      </c>
      <c r="H422" s="5"/>
    </row>
    <row r="423" spans="1:8" ht="19" thickTop="1" thickBot="1" x14ac:dyDescent="0.25">
      <c r="A423" s="65">
        <v>40078</v>
      </c>
      <c r="B423" s="74" t="s">
        <v>549</v>
      </c>
      <c r="C423" s="60"/>
      <c r="D423" s="61">
        <v>11.15</v>
      </c>
      <c r="E423" s="62">
        <v>1</v>
      </c>
      <c r="F423" s="63" t="s">
        <v>0</v>
      </c>
      <c r="G423" s="72" t="s">
        <v>1939</v>
      </c>
      <c r="H423" s="5"/>
    </row>
    <row r="424" spans="1:8" ht="19" thickTop="1" thickBot="1" x14ac:dyDescent="0.25">
      <c r="A424" s="65">
        <v>40079</v>
      </c>
      <c r="B424" s="74" t="s">
        <v>550</v>
      </c>
      <c r="C424" s="60">
        <v>1.5E-3</v>
      </c>
      <c r="D424" s="61">
        <v>6.8</v>
      </c>
      <c r="E424" s="62">
        <v>1</v>
      </c>
      <c r="F424" s="63" t="s">
        <v>0</v>
      </c>
      <c r="G424" s="72" t="s">
        <v>1940</v>
      </c>
      <c r="H424" s="5"/>
    </row>
    <row r="425" spans="1:8" ht="19" thickTop="1" thickBot="1" x14ac:dyDescent="0.25">
      <c r="A425" s="65">
        <v>40080</v>
      </c>
      <c r="B425" s="74" t="s">
        <v>551</v>
      </c>
      <c r="C425" s="259"/>
      <c r="D425" s="61">
        <v>11.4</v>
      </c>
      <c r="E425" s="62">
        <v>1</v>
      </c>
      <c r="F425" s="63" t="s">
        <v>0</v>
      </c>
      <c r="G425" s="72" t="s">
        <v>1941</v>
      </c>
      <c r="H425" s="5"/>
    </row>
    <row r="426" spans="1:8" ht="19" thickTop="1" thickBot="1" x14ac:dyDescent="0.25">
      <c r="A426" s="65">
        <v>40081</v>
      </c>
      <c r="B426" s="74" t="s">
        <v>552</v>
      </c>
      <c r="C426" s="60"/>
      <c r="D426" s="61">
        <v>6.2</v>
      </c>
      <c r="E426" s="62">
        <v>1</v>
      </c>
      <c r="F426" s="63" t="s">
        <v>0</v>
      </c>
      <c r="G426" s="72" t="s">
        <v>1942</v>
      </c>
      <c r="H426" s="5"/>
    </row>
    <row r="427" spans="1:8" ht="19" thickTop="1" thickBot="1" x14ac:dyDescent="0.25">
      <c r="A427" s="65">
        <v>40082</v>
      </c>
      <c r="B427" s="74" t="s">
        <v>553</v>
      </c>
      <c r="C427" s="60"/>
      <c r="D427" s="61">
        <v>6.9</v>
      </c>
      <c r="E427" s="62">
        <v>1</v>
      </c>
      <c r="F427" s="63" t="s">
        <v>0</v>
      </c>
      <c r="G427" s="72" t="s">
        <v>1943</v>
      </c>
      <c r="H427" s="5"/>
    </row>
    <row r="428" spans="1:8" ht="19" thickTop="1" thickBot="1" x14ac:dyDescent="0.25">
      <c r="A428" s="65">
        <v>40084</v>
      </c>
      <c r="B428" s="74" t="s">
        <v>542</v>
      </c>
      <c r="C428" s="60"/>
      <c r="D428" s="61">
        <v>12</v>
      </c>
      <c r="E428" s="62">
        <v>1</v>
      </c>
      <c r="F428" s="63" t="s">
        <v>0</v>
      </c>
      <c r="G428" s="72" t="s">
        <v>1944</v>
      </c>
      <c r="H428" s="5"/>
    </row>
    <row r="429" spans="1:8" ht="19" thickTop="1" thickBot="1" x14ac:dyDescent="0.25">
      <c r="A429" s="65">
        <v>40085</v>
      </c>
      <c r="B429" s="74" t="s">
        <v>532</v>
      </c>
      <c r="C429" s="60"/>
      <c r="D429" s="61">
        <v>5.3</v>
      </c>
      <c r="E429" s="62">
        <v>1</v>
      </c>
      <c r="F429" s="63" t="s">
        <v>0</v>
      </c>
      <c r="G429" s="72" t="s">
        <v>1945</v>
      </c>
      <c r="H429" s="5"/>
    </row>
    <row r="430" spans="1:8" ht="19" thickTop="1" thickBot="1" x14ac:dyDescent="0.25">
      <c r="A430" s="65">
        <v>40087</v>
      </c>
      <c r="B430" s="315" t="s">
        <v>554</v>
      </c>
      <c r="C430" s="259">
        <v>2.5000000000000001E-3</v>
      </c>
      <c r="D430" s="316">
        <v>6.85</v>
      </c>
      <c r="E430" s="62">
        <v>1</v>
      </c>
      <c r="F430" s="63" t="s">
        <v>0</v>
      </c>
      <c r="G430" s="72" t="s">
        <v>1946</v>
      </c>
      <c r="H430" s="5"/>
    </row>
    <row r="431" spans="1:8" ht="19" thickTop="1" thickBot="1" x14ac:dyDescent="0.25">
      <c r="A431" s="65">
        <v>40088</v>
      </c>
      <c r="B431" s="315" t="s">
        <v>538</v>
      </c>
      <c r="C431" s="259"/>
      <c r="D431" s="316">
        <v>6.2</v>
      </c>
      <c r="E431" s="62">
        <v>1</v>
      </c>
      <c r="F431" s="63" t="s">
        <v>0</v>
      </c>
      <c r="G431" s="72" t="s">
        <v>1947</v>
      </c>
      <c r="H431" s="5"/>
    </row>
    <row r="432" spans="1:8" ht="19" thickTop="1" thickBot="1" x14ac:dyDescent="0.25">
      <c r="A432" s="65">
        <v>40090</v>
      </c>
      <c r="B432" s="315" t="s">
        <v>555</v>
      </c>
      <c r="C432" s="259"/>
      <c r="D432" s="316">
        <v>6.5</v>
      </c>
      <c r="E432" s="62">
        <v>1</v>
      </c>
      <c r="F432" s="63" t="s">
        <v>0</v>
      </c>
      <c r="G432" s="72" t="s">
        <v>1948</v>
      </c>
      <c r="H432" s="5"/>
    </row>
    <row r="433" spans="1:8" ht="19" thickTop="1" thickBot="1" x14ac:dyDescent="0.25">
      <c r="A433" s="65">
        <v>40095</v>
      </c>
      <c r="B433" s="315" t="s">
        <v>556</v>
      </c>
      <c r="C433" s="259"/>
      <c r="D433" s="316">
        <v>4.3</v>
      </c>
      <c r="E433" s="62">
        <v>1</v>
      </c>
      <c r="F433" s="63" t="s">
        <v>0</v>
      </c>
      <c r="G433" s="72" t="s">
        <v>1949</v>
      </c>
      <c r="H433" s="5"/>
    </row>
    <row r="434" spans="1:8" ht="19" thickTop="1" thickBot="1" x14ac:dyDescent="0.25">
      <c r="A434" s="65">
        <v>40096</v>
      </c>
      <c r="B434" s="315" t="s">
        <v>42</v>
      </c>
      <c r="C434" s="259"/>
      <c r="D434" s="316">
        <v>5.5</v>
      </c>
      <c r="E434" s="62">
        <v>1</v>
      </c>
      <c r="F434" s="63" t="s">
        <v>0</v>
      </c>
      <c r="G434" s="72" t="s">
        <v>1950</v>
      </c>
      <c r="H434" s="5"/>
    </row>
    <row r="435" spans="1:8" ht="19" thickTop="1" thickBot="1" x14ac:dyDescent="0.25">
      <c r="A435" s="65">
        <v>40097</v>
      </c>
      <c r="B435" s="315" t="s">
        <v>557</v>
      </c>
      <c r="C435" s="259">
        <v>2E-3</v>
      </c>
      <c r="D435" s="316">
        <v>7.2</v>
      </c>
      <c r="E435" s="62">
        <v>1</v>
      </c>
      <c r="F435" s="63" t="s">
        <v>0</v>
      </c>
      <c r="G435" s="72" t="s">
        <v>1951</v>
      </c>
      <c r="H435" s="5"/>
    </row>
    <row r="436" spans="1:8" ht="19" thickTop="1" thickBot="1" x14ac:dyDescent="0.25">
      <c r="A436" s="65">
        <v>40098</v>
      </c>
      <c r="B436" s="315" t="s">
        <v>558</v>
      </c>
      <c r="C436" s="259"/>
      <c r="D436" s="316">
        <v>7</v>
      </c>
      <c r="E436" s="62">
        <v>1</v>
      </c>
      <c r="F436" s="63" t="s">
        <v>0</v>
      </c>
      <c r="G436" s="72" t="s">
        <v>1952</v>
      </c>
      <c r="H436" s="5"/>
    </row>
    <row r="437" spans="1:8" ht="19" thickTop="1" thickBot="1" x14ac:dyDescent="0.25">
      <c r="A437" s="65">
        <v>40100</v>
      </c>
      <c r="B437" s="315" t="s">
        <v>559</v>
      </c>
      <c r="C437" s="259"/>
      <c r="D437" s="316">
        <v>8.4</v>
      </c>
      <c r="E437" s="62">
        <v>1</v>
      </c>
      <c r="F437" s="63" t="s">
        <v>0</v>
      </c>
      <c r="G437" s="72" t="s">
        <v>1953</v>
      </c>
      <c r="H437" s="5"/>
    </row>
    <row r="438" spans="1:8" ht="19" thickTop="1" thickBot="1" x14ac:dyDescent="0.25">
      <c r="A438" s="65">
        <v>40104</v>
      </c>
      <c r="B438" s="315" t="s">
        <v>560</v>
      </c>
      <c r="C438" s="259"/>
      <c r="D438" s="316">
        <v>5.8</v>
      </c>
      <c r="E438" s="62">
        <v>1</v>
      </c>
      <c r="F438" s="63" t="s">
        <v>0</v>
      </c>
      <c r="G438" s="72" t="s">
        <v>1954</v>
      </c>
      <c r="H438" s="5"/>
    </row>
    <row r="439" spans="1:8" ht="19" thickTop="1" thickBot="1" x14ac:dyDescent="0.25">
      <c r="A439" s="65">
        <v>40107</v>
      </c>
      <c r="B439" s="74" t="s">
        <v>561</v>
      </c>
      <c r="C439" s="60"/>
      <c r="D439" s="61">
        <v>5.7</v>
      </c>
      <c r="E439" s="62">
        <v>1</v>
      </c>
      <c r="F439" s="63" t="s">
        <v>0</v>
      </c>
      <c r="G439" s="72" t="s">
        <v>1955</v>
      </c>
      <c r="H439" s="5"/>
    </row>
    <row r="440" spans="1:8" ht="19" thickTop="1" thickBot="1" x14ac:dyDescent="0.25">
      <c r="A440" s="65">
        <v>40109</v>
      </c>
      <c r="B440" s="74" t="s">
        <v>562</v>
      </c>
      <c r="C440" s="60"/>
      <c r="D440" s="61">
        <v>18</v>
      </c>
      <c r="E440" s="62">
        <v>1</v>
      </c>
      <c r="F440" s="63" t="s">
        <v>0</v>
      </c>
      <c r="G440" s="72" t="s">
        <v>1956</v>
      </c>
      <c r="H440" s="5"/>
    </row>
    <row r="441" spans="1:8" ht="19" thickTop="1" thickBot="1" x14ac:dyDescent="0.25">
      <c r="A441" s="65">
        <v>40111</v>
      </c>
      <c r="B441" s="74" t="s">
        <v>563</v>
      </c>
      <c r="C441" s="60"/>
      <c r="D441" s="61">
        <v>5.6</v>
      </c>
      <c r="E441" s="62">
        <v>1</v>
      </c>
      <c r="F441" s="63" t="s">
        <v>0</v>
      </c>
      <c r="G441" s="72" t="s">
        <v>1957</v>
      </c>
      <c r="H441" s="5"/>
    </row>
    <row r="442" spans="1:8" ht="19" thickTop="1" thickBot="1" x14ac:dyDescent="0.25">
      <c r="A442" s="65">
        <v>40115</v>
      </c>
      <c r="B442" s="74" t="s">
        <v>564</v>
      </c>
      <c r="C442" s="60"/>
      <c r="D442" s="61">
        <v>12</v>
      </c>
      <c r="E442" s="62">
        <v>1</v>
      </c>
      <c r="F442" s="63" t="s">
        <v>0</v>
      </c>
      <c r="G442" s="72" t="s">
        <v>1958</v>
      </c>
      <c r="H442" s="5"/>
    </row>
    <row r="443" spans="1:8" ht="19" thickTop="1" thickBot="1" x14ac:dyDescent="0.25">
      <c r="A443" s="65">
        <v>40116</v>
      </c>
      <c r="B443" s="74" t="s">
        <v>565</v>
      </c>
      <c r="C443" s="60"/>
      <c r="D443" s="61">
        <v>12</v>
      </c>
      <c r="E443" s="62">
        <v>1</v>
      </c>
      <c r="F443" s="63" t="s">
        <v>0</v>
      </c>
      <c r="G443" s="72" t="s">
        <v>1959</v>
      </c>
      <c r="H443" s="5"/>
    </row>
    <row r="444" spans="1:8" ht="19" thickTop="1" thickBot="1" x14ac:dyDescent="0.25">
      <c r="A444" s="65">
        <v>40121</v>
      </c>
      <c r="B444" s="74" t="s">
        <v>566</v>
      </c>
      <c r="C444" s="60"/>
      <c r="D444" s="61">
        <v>6.55</v>
      </c>
      <c r="E444" s="62">
        <v>1</v>
      </c>
      <c r="F444" s="63" t="s">
        <v>0</v>
      </c>
      <c r="G444" s="72" t="s">
        <v>1960</v>
      </c>
      <c r="H444" s="5"/>
    </row>
    <row r="445" spans="1:8" ht="19" thickTop="1" thickBot="1" x14ac:dyDescent="0.25">
      <c r="A445" s="65">
        <v>40125</v>
      </c>
      <c r="B445" s="74" t="s">
        <v>567</v>
      </c>
      <c r="C445" s="60"/>
      <c r="D445" s="61">
        <v>69</v>
      </c>
      <c r="E445" s="62">
        <v>1</v>
      </c>
      <c r="F445" s="63" t="s">
        <v>0</v>
      </c>
      <c r="G445" s="72" t="s">
        <v>1961</v>
      </c>
      <c r="H445" s="5"/>
    </row>
    <row r="446" spans="1:8" ht="19" thickTop="1" thickBot="1" x14ac:dyDescent="0.25">
      <c r="A446" s="65">
        <v>40126</v>
      </c>
      <c r="B446" s="74" t="s">
        <v>568</v>
      </c>
      <c r="C446" s="60"/>
      <c r="D446" s="61">
        <v>6.4</v>
      </c>
      <c r="E446" s="62">
        <v>1</v>
      </c>
      <c r="F446" s="63" t="s">
        <v>0</v>
      </c>
      <c r="G446" s="72" t="s">
        <v>1962</v>
      </c>
      <c r="H446" s="5"/>
    </row>
    <row r="447" spans="1:8" ht="19" thickTop="1" thickBot="1" x14ac:dyDescent="0.25">
      <c r="A447" s="65">
        <v>40128</v>
      </c>
      <c r="B447" s="74" t="s">
        <v>569</v>
      </c>
      <c r="C447" s="60"/>
      <c r="D447" s="61">
        <v>6.85</v>
      </c>
      <c r="E447" s="62">
        <v>1</v>
      </c>
      <c r="F447" s="63" t="s">
        <v>0</v>
      </c>
      <c r="G447" s="72" t="s">
        <v>1963</v>
      </c>
      <c r="H447" s="5"/>
    </row>
    <row r="448" spans="1:8" ht="19" thickTop="1" thickBot="1" x14ac:dyDescent="0.25">
      <c r="A448" s="65">
        <v>40129</v>
      </c>
      <c r="B448" s="74" t="s">
        <v>515</v>
      </c>
      <c r="C448" s="60"/>
      <c r="D448" s="61">
        <v>4.9000000000000004</v>
      </c>
      <c r="E448" s="62">
        <v>1</v>
      </c>
      <c r="F448" s="63" t="s">
        <v>0</v>
      </c>
      <c r="G448" s="72" t="s">
        <v>1964</v>
      </c>
      <c r="H448" s="5"/>
    </row>
    <row r="449" spans="1:8" ht="19" thickTop="1" thickBot="1" x14ac:dyDescent="0.25">
      <c r="A449" s="65">
        <v>40130</v>
      </c>
      <c r="B449" s="74" t="s">
        <v>501</v>
      </c>
      <c r="C449" s="60"/>
      <c r="D449" s="61">
        <v>3.6</v>
      </c>
      <c r="E449" s="62">
        <v>1</v>
      </c>
      <c r="F449" s="63" t="s">
        <v>0</v>
      </c>
      <c r="G449" s="72" t="s">
        <v>1965</v>
      </c>
      <c r="H449" s="5"/>
    </row>
    <row r="450" spans="1:8" ht="19" thickTop="1" thickBot="1" x14ac:dyDescent="0.25">
      <c r="A450" s="65">
        <v>40131</v>
      </c>
      <c r="B450" s="74" t="s">
        <v>570</v>
      </c>
      <c r="C450" s="60"/>
      <c r="D450" s="61">
        <v>7.25</v>
      </c>
      <c r="E450" s="62">
        <v>1</v>
      </c>
      <c r="F450" s="63" t="s">
        <v>0</v>
      </c>
      <c r="G450" s="72" t="s">
        <v>1966</v>
      </c>
      <c r="H450" s="5"/>
    </row>
    <row r="451" spans="1:8" ht="19" thickTop="1" thickBot="1" x14ac:dyDescent="0.25">
      <c r="A451" s="65">
        <v>40135</v>
      </c>
      <c r="B451" s="74" t="s">
        <v>571</v>
      </c>
      <c r="C451" s="60"/>
      <c r="D451" s="61">
        <v>33</v>
      </c>
      <c r="E451" s="62">
        <v>1</v>
      </c>
      <c r="F451" s="63" t="s">
        <v>0</v>
      </c>
      <c r="G451" s="72" t="s">
        <v>1967</v>
      </c>
      <c r="H451" s="5"/>
    </row>
    <row r="452" spans="1:8" ht="19" thickTop="1" thickBot="1" x14ac:dyDescent="0.25">
      <c r="A452" s="65">
        <v>40190</v>
      </c>
      <c r="B452" s="74" t="s">
        <v>555</v>
      </c>
      <c r="C452" s="60"/>
      <c r="D452" s="61">
        <v>7.85</v>
      </c>
      <c r="E452" s="62">
        <v>1</v>
      </c>
      <c r="F452" s="63" t="s">
        <v>0</v>
      </c>
      <c r="G452" s="72" t="s">
        <v>1968</v>
      </c>
      <c r="H452" s="5"/>
    </row>
    <row r="453" spans="1:8" ht="19" thickTop="1" thickBot="1" x14ac:dyDescent="0.25">
      <c r="A453" s="65">
        <v>40195</v>
      </c>
      <c r="B453" s="74" t="s">
        <v>572</v>
      </c>
      <c r="C453" s="60"/>
      <c r="D453" s="61">
        <v>4.9000000000000004</v>
      </c>
      <c r="E453" s="62">
        <v>1</v>
      </c>
      <c r="F453" s="63" t="s">
        <v>0</v>
      </c>
      <c r="G453" s="72" t="s">
        <v>1969</v>
      </c>
      <c r="H453" s="5"/>
    </row>
    <row r="454" spans="1:8" ht="19" thickTop="1" thickBot="1" x14ac:dyDescent="0.25">
      <c r="A454" s="65">
        <v>40216</v>
      </c>
      <c r="B454" s="74" t="s">
        <v>573</v>
      </c>
      <c r="C454" s="60"/>
      <c r="D454" s="61">
        <v>4.75</v>
      </c>
      <c r="E454" s="62">
        <v>1</v>
      </c>
      <c r="F454" s="63" t="s">
        <v>0</v>
      </c>
      <c r="G454" s="72" t="s">
        <v>1970</v>
      </c>
      <c r="H454" s="5"/>
    </row>
    <row r="455" spans="1:8" ht="19" thickTop="1" thickBot="1" x14ac:dyDescent="0.25">
      <c r="A455" s="65">
        <v>40303</v>
      </c>
      <c r="B455" s="74" t="s">
        <v>574</v>
      </c>
      <c r="C455" s="60"/>
      <c r="D455" s="61">
        <v>4.7</v>
      </c>
      <c r="E455" s="62">
        <v>1</v>
      </c>
      <c r="F455" s="63" t="s">
        <v>0</v>
      </c>
      <c r="G455" s="72" t="s">
        <v>1971</v>
      </c>
      <c r="H455" s="5"/>
    </row>
    <row r="456" spans="1:8" ht="19" thickTop="1" thickBot="1" x14ac:dyDescent="0.25">
      <c r="A456" s="65">
        <v>40315</v>
      </c>
      <c r="B456" s="74" t="s">
        <v>575</v>
      </c>
      <c r="C456" s="60"/>
      <c r="D456" s="61">
        <v>4.6500000000000004</v>
      </c>
      <c r="E456" s="62">
        <v>1</v>
      </c>
      <c r="F456" s="63" t="s">
        <v>0</v>
      </c>
      <c r="G456" s="72" t="s">
        <v>1972</v>
      </c>
      <c r="H456" s="5"/>
    </row>
    <row r="457" spans="1:8" ht="19" thickTop="1" thickBot="1" x14ac:dyDescent="0.25">
      <c r="A457" s="65">
        <v>41000</v>
      </c>
      <c r="B457" s="74" t="s">
        <v>576</v>
      </c>
      <c r="C457" s="60"/>
      <c r="D457" s="61">
        <v>6</v>
      </c>
      <c r="E457" s="62">
        <v>1</v>
      </c>
      <c r="F457" s="63" t="s">
        <v>0</v>
      </c>
      <c r="G457" s="72" t="s">
        <v>1973</v>
      </c>
      <c r="H457" s="5"/>
    </row>
    <row r="458" spans="1:8" ht="19" thickTop="1" thickBot="1" x14ac:dyDescent="0.25">
      <c r="A458" s="65">
        <v>41001</v>
      </c>
      <c r="B458" s="74" t="s">
        <v>506</v>
      </c>
      <c r="C458" s="60"/>
      <c r="D458" s="61">
        <v>14.4</v>
      </c>
      <c r="E458" s="62">
        <v>1</v>
      </c>
      <c r="F458" s="63" t="s">
        <v>0</v>
      </c>
      <c r="G458" s="72" t="s">
        <v>1974</v>
      </c>
      <c r="H458" s="5"/>
    </row>
    <row r="459" spans="1:8" ht="19" thickTop="1" thickBot="1" x14ac:dyDescent="0.25">
      <c r="A459" s="65">
        <v>41002</v>
      </c>
      <c r="B459" s="74" t="s">
        <v>577</v>
      </c>
      <c r="C459" s="60"/>
      <c r="D459" s="61">
        <v>6.75</v>
      </c>
      <c r="E459" s="62">
        <v>1</v>
      </c>
      <c r="F459" s="63" t="s">
        <v>0</v>
      </c>
      <c r="G459" s="72" t="s">
        <v>1975</v>
      </c>
      <c r="H459" s="5"/>
    </row>
    <row r="460" spans="1:8" ht="19" thickTop="1" thickBot="1" x14ac:dyDescent="0.25">
      <c r="A460" s="65">
        <v>41003</v>
      </c>
      <c r="B460" s="74" t="s">
        <v>578</v>
      </c>
      <c r="C460" s="60"/>
      <c r="D460" s="61">
        <v>6.4</v>
      </c>
      <c r="E460" s="62">
        <v>1</v>
      </c>
      <c r="F460" s="63" t="s">
        <v>0</v>
      </c>
      <c r="G460" s="72" t="s">
        <v>1976</v>
      </c>
      <c r="H460" s="5"/>
    </row>
    <row r="461" spans="1:8" ht="19" thickTop="1" thickBot="1" x14ac:dyDescent="0.25">
      <c r="A461" s="65">
        <v>41004</v>
      </c>
      <c r="B461" s="74" t="s">
        <v>579</v>
      </c>
      <c r="C461" s="60"/>
      <c r="D461" s="61">
        <v>7.3</v>
      </c>
      <c r="E461" s="62">
        <v>1</v>
      </c>
      <c r="F461" s="63" t="s">
        <v>0</v>
      </c>
      <c r="G461" s="72" t="s">
        <v>1977</v>
      </c>
      <c r="H461" s="5"/>
    </row>
    <row r="462" spans="1:8" ht="19" thickTop="1" thickBot="1" x14ac:dyDescent="0.25">
      <c r="A462" s="65">
        <v>41005</v>
      </c>
      <c r="B462" s="74" t="s">
        <v>26</v>
      </c>
      <c r="C462" s="60"/>
      <c r="D462" s="61">
        <v>7.8</v>
      </c>
      <c r="E462" s="62">
        <v>1</v>
      </c>
      <c r="F462" s="63" t="s">
        <v>0</v>
      </c>
      <c r="G462" s="72" t="s">
        <v>1978</v>
      </c>
      <c r="H462" s="5"/>
    </row>
    <row r="463" spans="1:8" ht="19" thickTop="1" thickBot="1" x14ac:dyDescent="0.25">
      <c r="A463" s="65">
        <v>41006</v>
      </c>
      <c r="B463" s="74" t="s">
        <v>531</v>
      </c>
      <c r="C463" s="60"/>
      <c r="D463" s="61">
        <v>6.45</v>
      </c>
      <c r="E463" s="62">
        <v>1</v>
      </c>
      <c r="F463" s="63" t="s">
        <v>0</v>
      </c>
      <c r="G463" s="72" t="s">
        <v>1979</v>
      </c>
      <c r="H463" s="5"/>
    </row>
    <row r="464" spans="1:8" ht="19" thickTop="1" thickBot="1" x14ac:dyDescent="0.25">
      <c r="A464" s="65">
        <v>41007</v>
      </c>
      <c r="B464" s="74" t="s">
        <v>524</v>
      </c>
      <c r="C464" s="60"/>
      <c r="D464" s="61">
        <v>6.35</v>
      </c>
      <c r="E464" s="62">
        <v>1</v>
      </c>
      <c r="F464" s="63" t="s">
        <v>0</v>
      </c>
      <c r="G464" s="72" t="s">
        <v>1980</v>
      </c>
      <c r="H464" s="5"/>
    </row>
    <row r="465" spans="1:8" ht="19" thickTop="1" thickBot="1" x14ac:dyDescent="0.25">
      <c r="A465" s="65">
        <v>41008</v>
      </c>
      <c r="B465" s="74" t="s">
        <v>580</v>
      </c>
      <c r="C465" s="60"/>
      <c r="D465" s="61">
        <v>6.3</v>
      </c>
      <c r="E465" s="62">
        <v>1</v>
      </c>
      <c r="F465" s="63" t="s">
        <v>0</v>
      </c>
      <c r="G465" s="72" t="s">
        <v>1981</v>
      </c>
      <c r="H465" s="5"/>
    </row>
    <row r="466" spans="1:8" ht="19" thickTop="1" thickBot="1" x14ac:dyDescent="0.25">
      <c r="A466" s="65">
        <v>41009</v>
      </c>
      <c r="B466" s="74" t="s">
        <v>546</v>
      </c>
      <c r="C466" s="60"/>
      <c r="D466" s="61">
        <v>12.7</v>
      </c>
      <c r="E466" s="62">
        <v>1</v>
      </c>
      <c r="F466" s="63" t="s">
        <v>0</v>
      </c>
      <c r="G466" s="72" t="s">
        <v>1982</v>
      </c>
      <c r="H466" s="5"/>
    </row>
    <row r="467" spans="1:8" ht="19" thickTop="1" thickBot="1" x14ac:dyDescent="0.25">
      <c r="A467" s="65">
        <v>41010</v>
      </c>
      <c r="B467" s="74" t="s">
        <v>581</v>
      </c>
      <c r="C467" s="60"/>
      <c r="D467" s="61">
        <v>7.4</v>
      </c>
      <c r="E467" s="62">
        <v>1</v>
      </c>
      <c r="F467" s="63" t="s">
        <v>0</v>
      </c>
      <c r="G467" s="72" t="s">
        <v>1983</v>
      </c>
      <c r="H467" s="5"/>
    </row>
    <row r="468" spans="1:8" ht="19" thickTop="1" thickBot="1" x14ac:dyDescent="0.25">
      <c r="A468" s="65">
        <v>41011</v>
      </c>
      <c r="B468" s="74" t="s">
        <v>500</v>
      </c>
      <c r="C468" s="60"/>
      <c r="D468" s="61">
        <v>5.6</v>
      </c>
      <c r="E468" s="62">
        <v>1</v>
      </c>
      <c r="F468" s="63" t="s">
        <v>0</v>
      </c>
      <c r="G468" s="72" t="s">
        <v>1984</v>
      </c>
      <c r="H468" s="5"/>
    </row>
    <row r="469" spans="1:8" ht="19" thickTop="1" thickBot="1" x14ac:dyDescent="0.25">
      <c r="A469" s="65">
        <v>41012</v>
      </c>
      <c r="B469" s="74" t="s">
        <v>497</v>
      </c>
      <c r="C469" s="60"/>
      <c r="D469" s="61">
        <v>6.75</v>
      </c>
      <c r="E469" s="62">
        <v>1</v>
      </c>
      <c r="F469" s="63" t="s">
        <v>0</v>
      </c>
      <c r="G469" s="72" t="s">
        <v>1985</v>
      </c>
      <c r="H469" s="5"/>
    </row>
    <row r="470" spans="1:8" ht="19" thickTop="1" thickBot="1" x14ac:dyDescent="0.25">
      <c r="A470" s="65">
        <v>41013</v>
      </c>
      <c r="B470" s="74" t="s">
        <v>527</v>
      </c>
      <c r="C470" s="60"/>
      <c r="D470" s="61">
        <v>4.9000000000000004</v>
      </c>
      <c r="E470" s="62">
        <v>1</v>
      </c>
      <c r="F470" s="63" t="s">
        <v>0</v>
      </c>
      <c r="G470" s="72" t="s">
        <v>1986</v>
      </c>
      <c r="H470" s="5"/>
    </row>
    <row r="471" spans="1:8" ht="19" thickTop="1" thickBot="1" x14ac:dyDescent="0.25">
      <c r="A471" s="65">
        <v>41014</v>
      </c>
      <c r="B471" s="74" t="s">
        <v>582</v>
      </c>
      <c r="C471" s="60"/>
      <c r="D471" s="61">
        <v>14.85</v>
      </c>
      <c r="E471" s="62">
        <v>1</v>
      </c>
      <c r="F471" s="63" t="s">
        <v>0</v>
      </c>
      <c r="G471" s="72" t="s">
        <v>1987</v>
      </c>
      <c r="H471" s="5"/>
    </row>
    <row r="472" spans="1:8" ht="19" thickTop="1" thickBot="1" x14ac:dyDescent="0.25">
      <c r="A472" s="65">
        <v>41015</v>
      </c>
      <c r="B472" s="74" t="s">
        <v>504</v>
      </c>
      <c r="C472" s="60"/>
      <c r="D472" s="61">
        <v>6.65</v>
      </c>
      <c r="E472" s="62">
        <v>1</v>
      </c>
      <c r="F472" s="63" t="s">
        <v>0</v>
      </c>
      <c r="G472" s="72" t="s">
        <v>1988</v>
      </c>
      <c r="H472" s="5"/>
    </row>
    <row r="473" spans="1:8" ht="19" thickTop="1" thickBot="1" x14ac:dyDescent="0.25">
      <c r="A473" s="65">
        <v>41016</v>
      </c>
      <c r="B473" s="74" t="s">
        <v>583</v>
      </c>
      <c r="C473" s="60"/>
      <c r="D473" s="61">
        <v>6.5</v>
      </c>
      <c r="E473" s="62">
        <v>1</v>
      </c>
      <c r="F473" s="63" t="s">
        <v>0</v>
      </c>
      <c r="G473" s="72" t="s">
        <v>1989</v>
      </c>
      <c r="H473" s="5"/>
    </row>
    <row r="474" spans="1:8" ht="19" thickTop="1" thickBot="1" x14ac:dyDescent="0.25">
      <c r="A474" s="65">
        <v>41017</v>
      </c>
      <c r="B474" s="74" t="s">
        <v>584</v>
      </c>
      <c r="C474" s="60"/>
      <c r="D474" s="61">
        <v>9.35</v>
      </c>
      <c r="E474" s="62">
        <v>1</v>
      </c>
      <c r="F474" s="63" t="s">
        <v>0</v>
      </c>
      <c r="G474" s="72" t="s">
        <v>1990</v>
      </c>
      <c r="H474" s="5"/>
    </row>
    <row r="475" spans="1:8" ht="19" thickTop="1" thickBot="1" x14ac:dyDescent="0.25">
      <c r="A475" s="65">
        <v>41018</v>
      </c>
      <c r="B475" s="74" t="s">
        <v>585</v>
      </c>
      <c r="C475" s="60"/>
      <c r="D475" s="61">
        <v>7.65</v>
      </c>
      <c r="E475" s="62">
        <v>1</v>
      </c>
      <c r="F475" s="63" t="s">
        <v>0</v>
      </c>
      <c r="G475" s="72" t="s">
        <v>1991</v>
      </c>
      <c r="H475" s="5"/>
    </row>
    <row r="476" spans="1:8" ht="19" thickTop="1" thickBot="1" x14ac:dyDescent="0.25">
      <c r="A476" s="65">
        <v>41019</v>
      </c>
      <c r="B476" s="74" t="s">
        <v>557</v>
      </c>
      <c r="C476" s="60"/>
      <c r="D476" s="61">
        <v>8.6999999999999993</v>
      </c>
      <c r="E476" s="62">
        <v>1</v>
      </c>
      <c r="F476" s="63" t="s">
        <v>0</v>
      </c>
      <c r="G476" s="72" t="s">
        <v>1992</v>
      </c>
      <c r="H476" s="5"/>
    </row>
    <row r="477" spans="1:8" ht="19" thickTop="1" thickBot="1" x14ac:dyDescent="0.25">
      <c r="A477" s="65">
        <v>41020</v>
      </c>
      <c r="B477" s="74" t="s">
        <v>529</v>
      </c>
      <c r="C477" s="60"/>
      <c r="D477" s="61">
        <v>7.35</v>
      </c>
      <c r="E477" s="62">
        <v>1</v>
      </c>
      <c r="F477" s="63" t="s">
        <v>0</v>
      </c>
      <c r="G477" s="72" t="s">
        <v>1993</v>
      </c>
      <c r="H477" s="5"/>
    </row>
    <row r="478" spans="1:8" ht="19" thickTop="1" thickBot="1" x14ac:dyDescent="0.25">
      <c r="A478" s="65">
        <v>41021</v>
      </c>
      <c r="B478" s="74" t="s">
        <v>520</v>
      </c>
      <c r="C478" s="60"/>
      <c r="D478" s="61">
        <v>9</v>
      </c>
      <c r="E478" s="62">
        <v>1</v>
      </c>
      <c r="F478" s="63" t="s">
        <v>0</v>
      </c>
      <c r="G478" s="72" t="s">
        <v>1994</v>
      </c>
      <c r="H478" s="5"/>
    </row>
    <row r="479" spans="1:8" ht="19" thickTop="1" thickBot="1" x14ac:dyDescent="0.25">
      <c r="A479" s="65">
        <v>41022</v>
      </c>
      <c r="B479" s="74" t="s">
        <v>519</v>
      </c>
      <c r="C479" s="60"/>
      <c r="D479" s="61">
        <v>6.4</v>
      </c>
      <c r="E479" s="62">
        <v>1</v>
      </c>
      <c r="F479" s="63" t="s">
        <v>0</v>
      </c>
      <c r="G479" s="72" t="s">
        <v>1995</v>
      </c>
      <c r="H479" s="5"/>
    </row>
    <row r="480" spans="1:8" ht="19" thickTop="1" thickBot="1" x14ac:dyDescent="0.25">
      <c r="A480" s="65">
        <v>41023</v>
      </c>
      <c r="B480" s="74" t="s">
        <v>526</v>
      </c>
      <c r="C480" s="60"/>
      <c r="D480" s="61">
        <v>6.4</v>
      </c>
      <c r="E480" s="62">
        <v>1</v>
      </c>
      <c r="F480" s="63" t="s">
        <v>0</v>
      </c>
      <c r="G480" s="72" t="s">
        <v>1996</v>
      </c>
      <c r="H480" s="5"/>
    </row>
    <row r="481" spans="1:8" ht="19" thickTop="1" thickBot="1" x14ac:dyDescent="0.25">
      <c r="A481" s="65">
        <v>41101</v>
      </c>
      <c r="B481" s="74" t="s">
        <v>586</v>
      </c>
      <c r="C481" s="60"/>
      <c r="D481" s="61">
        <v>11.4</v>
      </c>
      <c r="E481" s="62">
        <v>1</v>
      </c>
      <c r="F481" s="63" t="s">
        <v>0</v>
      </c>
      <c r="G481" s="72" t="s">
        <v>1997</v>
      </c>
      <c r="H481" s="5"/>
    </row>
    <row r="482" spans="1:8" ht="19" thickTop="1" thickBot="1" x14ac:dyDescent="0.25">
      <c r="A482" s="65">
        <v>41102</v>
      </c>
      <c r="B482" s="74" t="s">
        <v>586</v>
      </c>
      <c r="C482" s="60"/>
      <c r="D482" s="61">
        <v>24.9</v>
      </c>
      <c r="E482" s="62">
        <v>1</v>
      </c>
      <c r="F482" s="63" t="s">
        <v>0</v>
      </c>
      <c r="G482" s="72" t="s">
        <v>1998</v>
      </c>
      <c r="H482" s="5"/>
    </row>
    <row r="483" spans="1:8" ht="19" thickTop="1" thickBot="1" x14ac:dyDescent="0.25">
      <c r="A483" s="65">
        <v>42004</v>
      </c>
      <c r="B483" s="74" t="s">
        <v>497</v>
      </c>
      <c r="C483" s="60"/>
      <c r="D483" s="61">
        <v>3.65</v>
      </c>
      <c r="E483" s="62">
        <v>1</v>
      </c>
      <c r="F483" s="63" t="s">
        <v>0</v>
      </c>
      <c r="G483" s="72" t="s">
        <v>1999</v>
      </c>
      <c r="H483" s="5"/>
    </row>
    <row r="484" spans="1:8" ht="19" thickTop="1" thickBot="1" x14ac:dyDescent="0.25">
      <c r="A484" s="65">
        <v>42006</v>
      </c>
      <c r="B484" s="74" t="s">
        <v>499</v>
      </c>
      <c r="C484" s="60"/>
      <c r="D484" s="61">
        <v>2.9</v>
      </c>
      <c r="E484" s="62">
        <v>1</v>
      </c>
      <c r="F484" s="63" t="s">
        <v>0</v>
      </c>
      <c r="G484" s="72" t="s">
        <v>2000</v>
      </c>
      <c r="H484" s="5"/>
    </row>
    <row r="485" spans="1:8" ht="19" thickTop="1" thickBot="1" x14ac:dyDescent="0.25">
      <c r="A485" s="65">
        <v>42013</v>
      </c>
      <c r="B485" s="74" t="s">
        <v>506</v>
      </c>
      <c r="C485" s="60"/>
      <c r="D485" s="61">
        <v>9.9499999999999993</v>
      </c>
      <c r="E485" s="62">
        <v>1</v>
      </c>
      <c r="F485" s="63" t="s">
        <v>0</v>
      </c>
      <c r="G485" s="72" t="s">
        <v>2001</v>
      </c>
      <c r="H485" s="5"/>
    </row>
    <row r="486" spans="1:8" ht="19" thickTop="1" thickBot="1" x14ac:dyDescent="0.25">
      <c r="A486" s="65">
        <v>42015</v>
      </c>
      <c r="B486" s="74" t="s">
        <v>587</v>
      </c>
      <c r="C486" s="60"/>
      <c r="D486" s="61">
        <v>2.9</v>
      </c>
      <c r="E486" s="62">
        <v>1</v>
      </c>
      <c r="F486" s="63" t="s">
        <v>0</v>
      </c>
      <c r="G486" s="72" t="s">
        <v>2002</v>
      </c>
      <c r="H486" s="5"/>
    </row>
    <row r="487" spans="1:8" ht="19" thickTop="1" thickBot="1" x14ac:dyDescent="0.25">
      <c r="A487" s="65">
        <v>42016</v>
      </c>
      <c r="B487" s="74" t="s">
        <v>509</v>
      </c>
      <c r="C487" s="60"/>
      <c r="D487" s="61">
        <v>4.9000000000000004</v>
      </c>
      <c r="E487" s="62">
        <v>1</v>
      </c>
      <c r="F487" s="63" t="s">
        <v>0</v>
      </c>
      <c r="G487" s="72" t="s">
        <v>2003</v>
      </c>
      <c r="H487" s="5"/>
    </row>
    <row r="488" spans="1:8" ht="19" thickTop="1" thickBot="1" x14ac:dyDescent="0.25">
      <c r="A488" s="65">
        <v>42017</v>
      </c>
      <c r="B488" s="74" t="s">
        <v>26</v>
      </c>
      <c r="C488" s="60"/>
      <c r="D488" s="61">
        <v>5.8</v>
      </c>
      <c r="E488" s="62">
        <v>1</v>
      </c>
      <c r="F488" s="63" t="s">
        <v>0</v>
      </c>
      <c r="G488" s="72" t="s">
        <v>2004</v>
      </c>
      <c r="H488" s="5"/>
    </row>
    <row r="489" spans="1:8" ht="19" thickTop="1" thickBot="1" x14ac:dyDescent="0.25">
      <c r="A489" s="65">
        <v>42018</v>
      </c>
      <c r="B489" s="74" t="s">
        <v>585</v>
      </c>
      <c r="C489" s="60"/>
      <c r="D489" s="61">
        <v>5.2</v>
      </c>
      <c r="E489" s="62">
        <v>1</v>
      </c>
      <c r="F489" s="63" t="s">
        <v>0</v>
      </c>
      <c r="G489" s="72" t="s">
        <v>2005</v>
      </c>
      <c r="H489" s="5"/>
    </row>
    <row r="490" spans="1:8" ht="19" thickTop="1" thickBot="1" x14ac:dyDescent="0.25">
      <c r="A490" s="65">
        <v>42024</v>
      </c>
      <c r="B490" s="74" t="s">
        <v>588</v>
      </c>
      <c r="C490" s="60"/>
      <c r="D490" s="61">
        <v>15.8</v>
      </c>
      <c r="E490" s="62">
        <v>1</v>
      </c>
      <c r="F490" s="63" t="s">
        <v>0</v>
      </c>
      <c r="G490" s="72" t="s">
        <v>2006</v>
      </c>
      <c r="H490" s="5"/>
    </row>
    <row r="491" spans="1:8" ht="19" thickTop="1" thickBot="1" x14ac:dyDescent="0.25">
      <c r="A491" s="65">
        <v>42025</v>
      </c>
      <c r="B491" s="74" t="s">
        <v>589</v>
      </c>
      <c r="C491" s="60"/>
      <c r="D491" s="61">
        <v>4.7</v>
      </c>
      <c r="E491" s="62">
        <v>1</v>
      </c>
      <c r="F491" s="63" t="s">
        <v>0</v>
      </c>
      <c r="G491" s="72" t="s">
        <v>2007</v>
      </c>
      <c r="H491" s="5"/>
    </row>
    <row r="492" spans="1:8" ht="19" thickTop="1" thickBot="1" x14ac:dyDescent="0.25">
      <c r="A492" s="65">
        <v>42026</v>
      </c>
      <c r="B492" s="74" t="s">
        <v>590</v>
      </c>
      <c r="C492" s="60"/>
      <c r="D492" s="61">
        <v>6.1</v>
      </c>
      <c r="E492" s="62">
        <v>1</v>
      </c>
      <c r="F492" s="63" t="s">
        <v>0</v>
      </c>
      <c r="G492" s="72" t="s">
        <v>2008</v>
      </c>
      <c r="H492" s="5"/>
    </row>
    <row r="493" spans="1:8" ht="19" thickTop="1" thickBot="1" x14ac:dyDescent="0.25">
      <c r="A493" s="65">
        <v>42030</v>
      </c>
      <c r="B493" s="74" t="s">
        <v>516</v>
      </c>
      <c r="C493" s="60"/>
      <c r="D493" s="61">
        <v>5.55</v>
      </c>
      <c r="E493" s="62">
        <v>1</v>
      </c>
      <c r="F493" s="63" t="s">
        <v>0</v>
      </c>
      <c r="G493" s="72" t="s">
        <v>2009</v>
      </c>
      <c r="H493" s="5"/>
    </row>
    <row r="494" spans="1:8" ht="19" thickTop="1" thickBot="1" x14ac:dyDescent="0.25">
      <c r="A494" s="65">
        <v>42033</v>
      </c>
      <c r="B494" s="74" t="s">
        <v>518</v>
      </c>
      <c r="C494" s="60"/>
      <c r="D494" s="61">
        <v>2.9</v>
      </c>
      <c r="E494" s="62">
        <v>1</v>
      </c>
      <c r="F494" s="63" t="s">
        <v>0</v>
      </c>
      <c r="G494" s="72" t="s">
        <v>2010</v>
      </c>
      <c r="H494" s="5"/>
    </row>
    <row r="495" spans="1:8" ht="19" thickTop="1" thickBot="1" x14ac:dyDescent="0.25">
      <c r="A495" s="65">
        <v>42041</v>
      </c>
      <c r="B495" s="74" t="s">
        <v>591</v>
      </c>
      <c r="C495" s="60"/>
      <c r="D495" s="61">
        <v>2.5499999999999998</v>
      </c>
      <c r="E495" s="62">
        <v>1</v>
      </c>
      <c r="F495" s="63" t="s">
        <v>0</v>
      </c>
      <c r="G495" s="72" t="s">
        <v>2011</v>
      </c>
      <c r="H495" s="5"/>
    </row>
    <row r="496" spans="1:8" ht="19" thickTop="1" thickBot="1" x14ac:dyDescent="0.25">
      <c r="A496" s="65">
        <v>42046</v>
      </c>
      <c r="B496" s="74" t="s">
        <v>529</v>
      </c>
      <c r="C496" s="60"/>
      <c r="D496" s="61">
        <v>2.7</v>
      </c>
      <c r="E496" s="62">
        <v>1</v>
      </c>
      <c r="F496" s="63" t="s">
        <v>0</v>
      </c>
      <c r="G496" s="72" t="s">
        <v>2012</v>
      </c>
      <c r="H496" s="5"/>
    </row>
    <row r="497" spans="1:8" ht="19" thickTop="1" thickBot="1" x14ac:dyDescent="0.25">
      <c r="A497" s="65">
        <v>42048</v>
      </c>
      <c r="B497" s="74" t="s">
        <v>531</v>
      </c>
      <c r="C497" s="60"/>
      <c r="D497" s="61">
        <v>2.65</v>
      </c>
      <c r="E497" s="62">
        <v>1</v>
      </c>
      <c r="F497" s="63" t="s">
        <v>0</v>
      </c>
      <c r="G497" s="72" t="s">
        <v>2013</v>
      </c>
      <c r="H497" s="5"/>
    </row>
    <row r="498" spans="1:8" ht="19" thickTop="1" thickBot="1" x14ac:dyDescent="0.25">
      <c r="A498" s="65">
        <v>42050</v>
      </c>
      <c r="B498" s="74" t="s">
        <v>533</v>
      </c>
      <c r="C498" s="60"/>
      <c r="D498" s="61">
        <v>2.9</v>
      </c>
      <c r="E498" s="62">
        <v>1</v>
      </c>
      <c r="F498" s="63" t="s">
        <v>0</v>
      </c>
      <c r="G498" s="72" t="s">
        <v>2014</v>
      </c>
      <c r="H498" s="5"/>
    </row>
    <row r="499" spans="1:8" ht="19" thickTop="1" thickBot="1" x14ac:dyDescent="0.25">
      <c r="A499" s="65">
        <v>42060</v>
      </c>
      <c r="B499" s="74" t="s">
        <v>592</v>
      </c>
      <c r="C499" s="60"/>
      <c r="D499" s="61">
        <v>10.6</v>
      </c>
      <c r="E499" s="62">
        <v>1</v>
      </c>
      <c r="F499" s="63" t="s">
        <v>0</v>
      </c>
      <c r="G499" s="72" t="s">
        <v>2015</v>
      </c>
      <c r="H499" s="5"/>
    </row>
    <row r="500" spans="1:8" ht="19" thickTop="1" thickBot="1" x14ac:dyDescent="0.25">
      <c r="A500" s="65">
        <v>42062</v>
      </c>
      <c r="B500" s="74" t="s">
        <v>43</v>
      </c>
      <c r="C500" s="60"/>
      <c r="D500" s="61">
        <v>5.45</v>
      </c>
      <c r="E500" s="62">
        <v>1</v>
      </c>
      <c r="F500" s="63" t="s">
        <v>0</v>
      </c>
      <c r="G500" s="72" t="s">
        <v>2016</v>
      </c>
      <c r="H500" s="5"/>
    </row>
    <row r="501" spans="1:8" ht="19" thickTop="1" thickBot="1" x14ac:dyDescent="0.25">
      <c r="A501" s="65">
        <v>42063</v>
      </c>
      <c r="B501" s="74" t="s">
        <v>44</v>
      </c>
      <c r="C501" s="60"/>
      <c r="D501" s="61">
        <v>5.15</v>
      </c>
      <c r="E501" s="62">
        <v>1</v>
      </c>
      <c r="F501" s="63" t="s">
        <v>0</v>
      </c>
      <c r="G501" s="72" t="s">
        <v>2017</v>
      </c>
      <c r="H501" s="5"/>
    </row>
    <row r="502" spans="1:8" ht="19" thickTop="1" thickBot="1" x14ac:dyDescent="0.25">
      <c r="A502" s="65">
        <v>42065</v>
      </c>
      <c r="B502" s="74" t="s">
        <v>540</v>
      </c>
      <c r="C502" s="60"/>
      <c r="D502" s="61">
        <v>4</v>
      </c>
      <c r="E502" s="62">
        <v>1</v>
      </c>
      <c r="F502" s="63" t="s">
        <v>0</v>
      </c>
      <c r="G502" s="72" t="s">
        <v>2018</v>
      </c>
      <c r="H502" s="5"/>
    </row>
    <row r="503" spans="1:8" ht="19" thickTop="1" thickBot="1" x14ac:dyDescent="0.25">
      <c r="A503" s="65">
        <v>42066</v>
      </c>
      <c r="B503" s="74" t="s">
        <v>541</v>
      </c>
      <c r="C503" s="60"/>
      <c r="D503" s="61">
        <v>6.3</v>
      </c>
      <c r="E503" s="62">
        <v>1</v>
      </c>
      <c r="F503" s="63" t="s">
        <v>0</v>
      </c>
      <c r="G503" s="72" t="s">
        <v>2019</v>
      </c>
      <c r="H503" s="5"/>
    </row>
    <row r="504" spans="1:8" ht="19" thickTop="1" thickBot="1" x14ac:dyDescent="0.25">
      <c r="A504" s="65">
        <v>42067</v>
      </c>
      <c r="B504" s="74" t="s">
        <v>542</v>
      </c>
      <c r="C504" s="60"/>
      <c r="D504" s="61">
        <v>6.35</v>
      </c>
      <c r="E504" s="62">
        <v>1</v>
      </c>
      <c r="F504" s="63" t="s">
        <v>0</v>
      </c>
      <c r="G504" s="72" t="s">
        <v>2020</v>
      </c>
      <c r="H504" s="5"/>
    </row>
    <row r="505" spans="1:8" ht="19" thickTop="1" thickBot="1" x14ac:dyDescent="0.25">
      <c r="A505" s="65">
        <v>42073</v>
      </c>
      <c r="B505" s="74" t="s">
        <v>546</v>
      </c>
      <c r="C505" s="60"/>
      <c r="D505" s="61">
        <v>5.3</v>
      </c>
      <c r="E505" s="62">
        <v>1</v>
      </c>
      <c r="F505" s="63" t="s">
        <v>0</v>
      </c>
      <c r="G505" s="72" t="s">
        <v>2021</v>
      </c>
      <c r="H505" s="5"/>
    </row>
    <row r="506" spans="1:8" ht="19" thickTop="1" thickBot="1" x14ac:dyDescent="0.25">
      <c r="A506" s="65">
        <v>42080</v>
      </c>
      <c r="B506" s="74" t="s">
        <v>551</v>
      </c>
      <c r="C506" s="60"/>
      <c r="D506" s="61">
        <v>7.45</v>
      </c>
      <c r="E506" s="62">
        <v>1</v>
      </c>
      <c r="F506" s="63" t="s">
        <v>0</v>
      </c>
      <c r="G506" s="72" t="s">
        <v>2022</v>
      </c>
      <c r="H506" s="5"/>
    </row>
    <row r="507" spans="1:8" ht="19" thickTop="1" thickBot="1" x14ac:dyDescent="0.25">
      <c r="A507" s="65">
        <v>42081</v>
      </c>
      <c r="B507" s="74" t="s">
        <v>552</v>
      </c>
      <c r="C507" s="60"/>
      <c r="D507" s="61">
        <v>4.5</v>
      </c>
      <c r="E507" s="62">
        <v>1</v>
      </c>
      <c r="F507" s="63" t="s">
        <v>0</v>
      </c>
      <c r="G507" s="72" t="s">
        <v>2023</v>
      </c>
      <c r="H507" s="5"/>
    </row>
    <row r="508" spans="1:8" ht="19" thickTop="1" thickBot="1" x14ac:dyDescent="0.25">
      <c r="A508" s="65">
        <v>42087</v>
      </c>
      <c r="B508" s="74" t="s">
        <v>582</v>
      </c>
      <c r="C508" s="60"/>
      <c r="D508" s="61">
        <v>3.15</v>
      </c>
      <c r="E508" s="62">
        <v>1</v>
      </c>
      <c r="F508" s="63" t="s">
        <v>0</v>
      </c>
      <c r="G508" s="72" t="s">
        <v>2024</v>
      </c>
      <c r="H508" s="5"/>
    </row>
    <row r="509" spans="1:8" ht="19" thickTop="1" thickBot="1" x14ac:dyDescent="0.25">
      <c r="A509" s="65">
        <v>42088</v>
      </c>
      <c r="B509" s="74" t="s">
        <v>538</v>
      </c>
      <c r="C509" s="60"/>
      <c r="D509" s="61">
        <v>6.2</v>
      </c>
      <c r="E509" s="62">
        <v>1</v>
      </c>
      <c r="F509" s="63" t="s">
        <v>0</v>
      </c>
      <c r="G509" s="72" t="s">
        <v>2025</v>
      </c>
      <c r="H509" s="5"/>
    </row>
    <row r="510" spans="1:8" ht="19" thickTop="1" thickBot="1" x14ac:dyDescent="0.25">
      <c r="A510" s="65">
        <v>42089</v>
      </c>
      <c r="B510" s="74" t="s">
        <v>558</v>
      </c>
      <c r="C510" s="60"/>
      <c r="D510" s="61">
        <v>3.75</v>
      </c>
      <c r="E510" s="62">
        <v>1</v>
      </c>
      <c r="F510" s="63" t="s">
        <v>0</v>
      </c>
      <c r="G510" s="72" t="s">
        <v>2026</v>
      </c>
      <c r="H510" s="5"/>
    </row>
    <row r="511" spans="1:8" ht="19" thickTop="1" thickBot="1" x14ac:dyDescent="0.25">
      <c r="A511" s="65">
        <v>42090</v>
      </c>
      <c r="B511" s="74" t="s">
        <v>555</v>
      </c>
      <c r="C511" s="60"/>
      <c r="D511" s="61">
        <v>5</v>
      </c>
      <c r="E511" s="62">
        <v>1</v>
      </c>
      <c r="F511" s="63" t="s">
        <v>0</v>
      </c>
      <c r="G511" s="72" t="s">
        <v>2027</v>
      </c>
      <c r="H511" s="5"/>
    </row>
    <row r="512" spans="1:8" ht="19" thickTop="1" thickBot="1" x14ac:dyDescent="0.25">
      <c r="A512" s="65">
        <v>42096</v>
      </c>
      <c r="B512" s="74" t="s">
        <v>593</v>
      </c>
      <c r="C512" s="60"/>
      <c r="D512" s="61">
        <v>8.35</v>
      </c>
      <c r="E512" s="62">
        <v>1</v>
      </c>
      <c r="F512" s="63" t="s">
        <v>0</v>
      </c>
      <c r="G512" s="72" t="s">
        <v>2028</v>
      </c>
      <c r="H512" s="5"/>
    </row>
    <row r="513" spans="1:8" ht="19" thickTop="1" thickBot="1" x14ac:dyDescent="0.25">
      <c r="A513" s="65">
        <v>42097</v>
      </c>
      <c r="B513" s="74" t="s">
        <v>557</v>
      </c>
      <c r="C513" s="60"/>
      <c r="D513" s="61">
        <v>4</v>
      </c>
      <c r="E513" s="62">
        <v>1</v>
      </c>
      <c r="F513" s="63" t="s">
        <v>0</v>
      </c>
      <c r="G513" s="72" t="s">
        <v>2029</v>
      </c>
      <c r="H513" s="5"/>
    </row>
    <row r="514" spans="1:8" ht="19" thickTop="1" thickBot="1" x14ac:dyDescent="0.25">
      <c r="A514" s="65">
        <v>43002</v>
      </c>
      <c r="B514" s="74" t="s">
        <v>594</v>
      </c>
      <c r="C514" s="60"/>
      <c r="D514" s="61">
        <v>7.25</v>
      </c>
      <c r="E514" s="62">
        <v>1</v>
      </c>
      <c r="F514" s="63" t="s">
        <v>0</v>
      </c>
      <c r="G514" s="72" t="s">
        <v>2030</v>
      </c>
      <c r="H514" s="5"/>
    </row>
    <row r="515" spans="1:8" ht="19" thickTop="1" thickBot="1" x14ac:dyDescent="0.25">
      <c r="A515" s="65">
        <v>43003</v>
      </c>
      <c r="B515" s="74" t="s">
        <v>595</v>
      </c>
      <c r="C515" s="60"/>
      <c r="D515" s="61">
        <v>6.9</v>
      </c>
      <c r="E515" s="62">
        <v>1</v>
      </c>
      <c r="F515" s="63" t="s">
        <v>0</v>
      </c>
      <c r="G515" s="72" t="s">
        <v>2031</v>
      </c>
      <c r="H515" s="5"/>
    </row>
    <row r="516" spans="1:8" ht="19" thickTop="1" thickBot="1" x14ac:dyDescent="0.25">
      <c r="A516" s="65">
        <v>43004</v>
      </c>
      <c r="B516" s="74" t="s">
        <v>497</v>
      </c>
      <c r="C516" s="60"/>
      <c r="D516" s="61">
        <v>7.25</v>
      </c>
      <c r="E516" s="62">
        <v>1</v>
      </c>
      <c r="F516" s="63" t="s">
        <v>0</v>
      </c>
      <c r="G516" s="72" t="s">
        <v>2032</v>
      </c>
      <c r="H516" s="5"/>
    </row>
    <row r="517" spans="1:8" ht="19" thickTop="1" thickBot="1" x14ac:dyDescent="0.25">
      <c r="A517" s="65">
        <v>43006</v>
      </c>
      <c r="B517" s="74" t="s">
        <v>499</v>
      </c>
      <c r="C517" s="60"/>
      <c r="D517" s="61">
        <v>6.5</v>
      </c>
      <c r="E517" s="62">
        <v>1</v>
      </c>
      <c r="F517" s="63" t="s">
        <v>0</v>
      </c>
      <c r="G517" s="72" t="s">
        <v>2033</v>
      </c>
      <c r="H517" s="5"/>
    </row>
    <row r="518" spans="1:8" ht="19" thickTop="1" thickBot="1" x14ac:dyDescent="0.25">
      <c r="A518" s="65">
        <v>43007</v>
      </c>
      <c r="B518" s="74" t="s">
        <v>500</v>
      </c>
      <c r="C518" s="60"/>
      <c r="D518" s="61">
        <v>6.1</v>
      </c>
      <c r="E518" s="62">
        <v>1</v>
      </c>
      <c r="F518" s="63" t="s">
        <v>0</v>
      </c>
      <c r="G518" s="72" t="s">
        <v>2034</v>
      </c>
      <c r="H518" s="5"/>
    </row>
    <row r="519" spans="1:8" ht="19" thickTop="1" thickBot="1" x14ac:dyDescent="0.25">
      <c r="A519" s="65">
        <v>43011</v>
      </c>
      <c r="B519" s="74" t="s">
        <v>504</v>
      </c>
      <c r="C519" s="60"/>
      <c r="D519" s="61">
        <v>7.15</v>
      </c>
      <c r="E519" s="62">
        <v>1</v>
      </c>
      <c r="F519" s="63" t="s">
        <v>0</v>
      </c>
      <c r="G519" s="72" t="s">
        <v>2035</v>
      </c>
      <c r="H519" s="5"/>
    </row>
    <row r="520" spans="1:8" ht="19" thickTop="1" thickBot="1" x14ac:dyDescent="0.25">
      <c r="A520" s="65">
        <v>43013</v>
      </c>
      <c r="B520" s="74" t="s">
        <v>506</v>
      </c>
      <c r="C520" s="60"/>
      <c r="D520" s="61">
        <v>17</v>
      </c>
      <c r="E520" s="62">
        <v>1</v>
      </c>
      <c r="F520" s="63" t="s">
        <v>0</v>
      </c>
      <c r="G520" s="72" t="s">
        <v>2036</v>
      </c>
      <c r="H520" s="5"/>
    </row>
    <row r="521" spans="1:8" ht="19" thickTop="1" thickBot="1" x14ac:dyDescent="0.25">
      <c r="A521" s="65">
        <v>43015</v>
      </c>
      <c r="B521" s="74" t="s">
        <v>587</v>
      </c>
      <c r="C521" s="60"/>
      <c r="D521" s="61">
        <v>0</v>
      </c>
      <c r="E521" s="62">
        <v>1</v>
      </c>
      <c r="F521" s="63" t="s">
        <v>0</v>
      </c>
      <c r="G521" s="72" t="s">
        <v>2037</v>
      </c>
      <c r="H521" s="5"/>
    </row>
    <row r="522" spans="1:8" ht="19" thickTop="1" thickBot="1" x14ac:dyDescent="0.25">
      <c r="A522" s="65">
        <v>43016</v>
      </c>
      <c r="B522" s="74" t="s">
        <v>509</v>
      </c>
      <c r="C522" s="60"/>
      <c r="D522" s="61">
        <v>7.8</v>
      </c>
      <c r="E522" s="62">
        <v>1</v>
      </c>
      <c r="F522" s="63" t="s">
        <v>0</v>
      </c>
      <c r="G522" s="72" t="s">
        <v>2038</v>
      </c>
      <c r="H522" s="5"/>
    </row>
    <row r="523" spans="1:8" ht="19" thickTop="1" thickBot="1" x14ac:dyDescent="0.25">
      <c r="A523" s="65">
        <v>43017</v>
      </c>
      <c r="B523" s="74" t="s">
        <v>26</v>
      </c>
      <c r="C523" s="60"/>
      <c r="D523" s="61">
        <v>8.3000000000000007</v>
      </c>
      <c r="E523" s="62">
        <v>1</v>
      </c>
      <c r="F523" s="63" t="s">
        <v>0</v>
      </c>
      <c r="G523" s="72" t="s">
        <v>2039</v>
      </c>
      <c r="H523" s="5"/>
    </row>
    <row r="524" spans="1:8" ht="19" thickTop="1" thickBot="1" x14ac:dyDescent="0.25">
      <c r="A524" s="65">
        <v>43018</v>
      </c>
      <c r="B524" s="74" t="s">
        <v>585</v>
      </c>
      <c r="C524" s="60"/>
      <c r="D524" s="61">
        <v>8.15</v>
      </c>
      <c r="E524" s="62">
        <v>1</v>
      </c>
      <c r="F524" s="63" t="s">
        <v>0</v>
      </c>
      <c r="G524" s="72" t="s">
        <v>2040</v>
      </c>
      <c r="H524" s="5"/>
    </row>
    <row r="525" spans="1:8" ht="19" thickTop="1" thickBot="1" x14ac:dyDescent="0.25">
      <c r="A525" s="65">
        <v>43024</v>
      </c>
      <c r="B525" s="74" t="s">
        <v>596</v>
      </c>
      <c r="C525" s="60"/>
      <c r="D525" s="61">
        <v>10.25</v>
      </c>
      <c r="E525" s="62">
        <v>1</v>
      </c>
      <c r="F525" s="63" t="s">
        <v>0</v>
      </c>
      <c r="G525" s="72" t="s">
        <v>2041</v>
      </c>
      <c r="H525" s="5"/>
    </row>
    <row r="526" spans="1:8" ht="19" thickTop="1" thickBot="1" x14ac:dyDescent="0.25">
      <c r="A526" s="65">
        <v>43025</v>
      </c>
      <c r="B526" s="74" t="s">
        <v>597</v>
      </c>
      <c r="C526" s="60"/>
      <c r="D526" s="61">
        <v>8.85</v>
      </c>
      <c r="E526" s="62">
        <v>1</v>
      </c>
      <c r="F526" s="63" t="s">
        <v>0</v>
      </c>
      <c r="G526" s="72" t="s">
        <v>2042</v>
      </c>
      <c r="H526" s="5"/>
    </row>
    <row r="527" spans="1:8" ht="19" thickTop="1" thickBot="1" x14ac:dyDescent="0.25">
      <c r="A527" s="65">
        <v>43026</v>
      </c>
      <c r="B527" s="74" t="s">
        <v>590</v>
      </c>
      <c r="C527" s="60"/>
      <c r="D527" s="61">
        <v>9.5</v>
      </c>
      <c r="E527" s="62">
        <v>1</v>
      </c>
      <c r="F527" s="63" t="s">
        <v>0</v>
      </c>
      <c r="G527" s="72" t="s">
        <v>2043</v>
      </c>
      <c r="H527" s="5"/>
    </row>
    <row r="528" spans="1:8" ht="19" thickTop="1" thickBot="1" x14ac:dyDescent="0.25">
      <c r="A528" s="65">
        <v>43029</v>
      </c>
      <c r="B528" s="74" t="s">
        <v>515</v>
      </c>
      <c r="C528" s="60"/>
      <c r="D528" s="61">
        <v>6.9</v>
      </c>
      <c r="E528" s="62">
        <v>1</v>
      </c>
      <c r="F528" s="63" t="s">
        <v>0</v>
      </c>
      <c r="G528" s="72" t="s">
        <v>2044</v>
      </c>
      <c r="H528" s="5"/>
    </row>
    <row r="529" spans="1:8" ht="19" thickTop="1" thickBot="1" x14ac:dyDescent="0.25">
      <c r="A529" s="65">
        <v>43033</v>
      </c>
      <c r="B529" s="74" t="s">
        <v>518</v>
      </c>
      <c r="C529" s="60"/>
      <c r="D529" s="61">
        <v>5.9</v>
      </c>
      <c r="E529" s="62">
        <v>1</v>
      </c>
      <c r="F529" s="63" t="s">
        <v>0</v>
      </c>
      <c r="G529" s="72" t="s">
        <v>2045</v>
      </c>
      <c r="H529" s="5"/>
    </row>
    <row r="530" spans="1:8" ht="19" thickTop="1" thickBot="1" x14ac:dyDescent="0.25">
      <c r="A530" s="65">
        <v>43034</v>
      </c>
      <c r="B530" s="74" t="s">
        <v>519</v>
      </c>
      <c r="C530" s="60"/>
      <c r="D530" s="61">
        <v>6.9</v>
      </c>
      <c r="E530" s="62">
        <v>1</v>
      </c>
      <c r="F530" s="63" t="s">
        <v>0</v>
      </c>
      <c r="G530" s="72" t="s">
        <v>2046</v>
      </c>
      <c r="H530" s="5"/>
    </row>
    <row r="531" spans="1:8" ht="19" thickTop="1" thickBot="1" x14ac:dyDescent="0.25">
      <c r="A531" s="65">
        <v>43041</v>
      </c>
      <c r="B531" s="74" t="s">
        <v>525</v>
      </c>
      <c r="C531" s="60"/>
      <c r="D531" s="61">
        <v>6.25</v>
      </c>
      <c r="E531" s="62">
        <v>1</v>
      </c>
      <c r="F531" s="63" t="s">
        <v>0</v>
      </c>
      <c r="G531" s="72" t="s">
        <v>2047</v>
      </c>
      <c r="H531" s="5"/>
    </row>
    <row r="532" spans="1:8" ht="19" thickTop="1" thickBot="1" x14ac:dyDescent="0.25">
      <c r="A532" s="65">
        <v>43042</v>
      </c>
      <c r="B532" s="74" t="s">
        <v>526</v>
      </c>
      <c r="C532" s="60"/>
      <c r="D532" s="61">
        <v>6.9</v>
      </c>
      <c r="E532" s="62">
        <v>1</v>
      </c>
      <c r="F532" s="63" t="s">
        <v>0</v>
      </c>
      <c r="G532" s="72" t="s">
        <v>2048</v>
      </c>
      <c r="H532" s="5"/>
    </row>
    <row r="533" spans="1:8" ht="19" thickTop="1" thickBot="1" x14ac:dyDescent="0.25">
      <c r="A533" s="65">
        <v>43044</v>
      </c>
      <c r="B533" s="74" t="s">
        <v>528</v>
      </c>
      <c r="C533" s="60"/>
      <c r="D533" s="61">
        <v>8.4</v>
      </c>
      <c r="E533" s="62">
        <v>1</v>
      </c>
      <c r="F533" s="63" t="s">
        <v>0</v>
      </c>
      <c r="G533" s="72" t="s">
        <v>2049</v>
      </c>
      <c r="H533" s="5"/>
    </row>
    <row r="534" spans="1:8" ht="19" thickTop="1" thickBot="1" x14ac:dyDescent="0.25">
      <c r="A534" s="65">
        <v>43046</v>
      </c>
      <c r="B534" s="74" t="s">
        <v>529</v>
      </c>
      <c r="C534" s="60"/>
      <c r="D534" s="61">
        <v>7.85</v>
      </c>
      <c r="E534" s="62">
        <v>1</v>
      </c>
      <c r="F534" s="63" t="s">
        <v>0</v>
      </c>
      <c r="G534" s="72" t="s">
        <v>2050</v>
      </c>
      <c r="H534" s="5"/>
    </row>
    <row r="535" spans="1:8" ht="19" thickTop="1" thickBot="1" x14ac:dyDescent="0.25">
      <c r="A535" s="65">
        <v>43050</v>
      </c>
      <c r="B535" s="74" t="s">
        <v>533</v>
      </c>
      <c r="C535" s="60"/>
      <c r="D535" s="61">
        <v>6.45</v>
      </c>
      <c r="E535" s="62">
        <v>1</v>
      </c>
      <c r="F535" s="63" t="s">
        <v>0</v>
      </c>
      <c r="G535" s="72" t="s">
        <v>2051</v>
      </c>
      <c r="H535" s="5"/>
    </row>
    <row r="536" spans="1:8" ht="19" thickTop="1" thickBot="1" x14ac:dyDescent="0.25">
      <c r="A536" s="65">
        <v>43056</v>
      </c>
      <c r="B536" s="74" t="s">
        <v>534</v>
      </c>
      <c r="C536" s="60"/>
      <c r="D536" s="61">
        <v>8.5</v>
      </c>
      <c r="E536" s="62">
        <v>1</v>
      </c>
      <c r="F536" s="63" t="s">
        <v>0</v>
      </c>
      <c r="G536" s="72" t="s">
        <v>2052</v>
      </c>
      <c r="H536" s="5"/>
    </row>
    <row r="537" spans="1:8" ht="19" thickTop="1" thickBot="1" x14ac:dyDescent="0.25">
      <c r="A537" s="65">
        <v>43060</v>
      </c>
      <c r="B537" s="74" t="s">
        <v>592</v>
      </c>
      <c r="C537" s="60"/>
      <c r="D537" s="61">
        <v>0</v>
      </c>
      <c r="E537" s="62">
        <v>1</v>
      </c>
      <c r="F537" s="63" t="s">
        <v>0</v>
      </c>
      <c r="G537" s="72" t="s">
        <v>2053</v>
      </c>
      <c r="H537" s="5"/>
    </row>
    <row r="538" spans="1:8" ht="19" thickTop="1" thickBot="1" x14ac:dyDescent="0.25">
      <c r="A538" s="65">
        <v>43071</v>
      </c>
      <c r="B538" s="74" t="s">
        <v>544</v>
      </c>
      <c r="C538" s="60"/>
      <c r="D538" s="61">
        <v>6.1</v>
      </c>
      <c r="E538" s="62">
        <v>1</v>
      </c>
      <c r="F538" s="63" t="s">
        <v>0</v>
      </c>
      <c r="G538" s="72" t="s">
        <v>2054</v>
      </c>
      <c r="H538" s="5"/>
    </row>
    <row r="539" spans="1:8" ht="19" thickTop="1" thickBot="1" x14ac:dyDescent="0.25">
      <c r="A539" s="65">
        <v>43072</v>
      </c>
      <c r="B539" s="74" t="s">
        <v>545</v>
      </c>
      <c r="C539" s="60"/>
      <c r="D539" s="61">
        <v>40</v>
      </c>
      <c r="E539" s="62">
        <v>1</v>
      </c>
      <c r="F539" s="63" t="s">
        <v>0</v>
      </c>
      <c r="G539" s="72" t="s">
        <v>2055</v>
      </c>
      <c r="H539" s="5"/>
    </row>
    <row r="540" spans="1:8" ht="19" thickTop="1" thickBot="1" x14ac:dyDescent="0.25">
      <c r="A540" s="65">
        <v>43073</v>
      </c>
      <c r="B540" s="74" t="s">
        <v>546</v>
      </c>
      <c r="C540" s="60"/>
      <c r="D540" s="61">
        <v>13.2</v>
      </c>
      <c r="E540" s="62">
        <v>1</v>
      </c>
      <c r="F540" s="63" t="s">
        <v>0</v>
      </c>
      <c r="G540" s="72" t="s">
        <v>2056</v>
      </c>
      <c r="H540" s="5"/>
    </row>
    <row r="541" spans="1:8" ht="19" thickTop="1" thickBot="1" x14ac:dyDescent="0.25">
      <c r="A541" s="65">
        <v>43078</v>
      </c>
      <c r="B541" s="74" t="s">
        <v>549</v>
      </c>
      <c r="C541" s="60"/>
      <c r="D541" s="61">
        <v>13.7</v>
      </c>
      <c r="E541" s="62">
        <v>1</v>
      </c>
      <c r="F541" s="63" t="s">
        <v>0</v>
      </c>
      <c r="G541" s="72" t="s">
        <v>2057</v>
      </c>
      <c r="H541" s="5"/>
    </row>
    <row r="542" spans="1:8" ht="19" thickTop="1" thickBot="1" x14ac:dyDescent="0.25">
      <c r="A542" s="65">
        <v>43079</v>
      </c>
      <c r="B542" s="74" t="s">
        <v>598</v>
      </c>
      <c r="C542" s="60"/>
      <c r="D542" s="61">
        <v>8.8000000000000007</v>
      </c>
      <c r="E542" s="62">
        <v>1</v>
      </c>
      <c r="F542" s="63" t="s">
        <v>0</v>
      </c>
      <c r="G542" s="72" t="s">
        <v>2058</v>
      </c>
      <c r="H542" s="5"/>
    </row>
    <row r="543" spans="1:8" ht="19" thickTop="1" thickBot="1" x14ac:dyDescent="0.25">
      <c r="A543" s="65">
        <v>43080</v>
      </c>
      <c r="B543" s="74" t="s">
        <v>551</v>
      </c>
      <c r="C543" s="60"/>
      <c r="D543" s="61">
        <v>13.4</v>
      </c>
      <c r="E543" s="62">
        <v>1</v>
      </c>
      <c r="F543" s="63" t="s">
        <v>0</v>
      </c>
      <c r="G543" s="72" t="s">
        <v>2059</v>
      </c>
      <c r="H543" s="5"/>
    </row>
    <row r="544" spans="1:8" ht="19" thickTop="1" thickBot="1" x14ac:dyDescent="0.25">
      <c r="A544" s="65">
        <v>43097</v>
      </c>
      <c r="B544" s="74" t="s">
        <v>557</v>
      </c>
      <c r="C544" s="60"/>
      <c r="D544" s="61">
        <v>9.1999999999999993</v>
      </c>
      <c r="E544" s="62">
        <v>1</v>
      </c>
      <c r="F544" s="63" t="s">
        <v>0</v>
      </c>
      <c r="G544" s="72" t="s">
        <v>2060</v>
      </c>
      <c r="H544" s="5"/>
    </row>
    <row r="545" spans="1:8" ht="19" thickTop="1" thickBot="1" x14ac:dyDescent="0.25">
      <c r="A545" s="65">
        <v>43098</v>
      </c>
      <c r="B545" s="74" t="s">
        <v>564</v>
      </c>
      <c r="C545" s="60"/>
      <c r="D545" s="61">
        <v>7.45</v>
      </c>
      <c r="E545" s="62">
        <v>1</v>
      </c>
      <c r="F545" s="63" t="s">
        <v>0</v>
      </c>
      <c r="G545" s="72" t="s">
        <v>2061</v>
      </c>
      <c r="H545" s="5"/>
    </row>
    <row r="546" spans="1:8" ht="19" thickTop="1" thickBot="1" x14ac:dyDescent="0.25">
      <c r="A546" s="65">
        <v>43099</v>
      </c>
      <c r="B546" s="74" t="s">
        <v>584</v>
      </c>
      <c r="C546" s="60"/>
      <c r="D546" s="61">
        <v>9.85</v>
      </c>
      <c r="E546" s="62">
        <v>1</v>
      </c>
      <c r="F546" s="63" t="s">
        <v>0</v>
      </c>
      <c r="G546" s="72" t="s">
        <v>2062</v>
      </c>
      <c r="H546" s="5"/>
    </row>
    <row r="547" spans="1:8" ht="19" thickTop="1" thickBot="1" x14ac:dyDescent="0.25">
      <c r="A547" s="65">
        <v>43100</v>
      </c>
      <c r="B547" s="74" t="s">
        <v>599</v>
      </c>
      <c r="C547" s="60"/>
      <c r="D547" s="61">
        <v>0</v>
      </c>
      <c r="E547" s="62">
        <v>1</v>
      </c>
      <c r="F547" s="63" t="s">
        <v>0</v>
      </c>
      <c r="G547" s="72" t="s">
        <v>2063</v>
      </c>
      <c r="H547" s="5"/>
    </row>
    <row r="548" spans="1:8" ht="19" thickTop="1" thickBot="1" x14ac:dyDescent="0.25">
      <c r="A548" s="65">
        <v>43198</v>
      </c>
      <c r="B548" s="74" t="s">
        <v>558</v>
      </c>
      <c r="C548" s="60"/>
      <c r="D548" s="61">
        <v>8.8000000000000007</v>
      </c>
      <c r="E548" s="62">
        <v>1</v>
      </c>
      <c r="F548" s="63" t="s">
        <v>0</v>
      </c>
      <c r="G548" s="72" t="s">
        <v>2064</v>
      </c>
      <c r="H548" s="5"/>
    </row>
    <row r="549" spans="1:8" ht="19" thickTop="1" thickBot="1" x14ac:dyDescent="0.25">
      <c r="A549" s="65">
        <v>50002</v>
      </c>
      <c r="B549" s="74" t="s">
        <v>600</v>
      </c>
      <c r="C549" s="60"/>
      <c r="D549" s="61">
        <v>5.9</v>
      </c>
      <c r="E549" s="62">
        <v>1</v>
      </c>
      <c r="F549" s="63" t="s">
        <v>0</v>
      </c>
      <c r="G549" s="72" t="s">
        <v>2065</v>
      </c>
      <c r="H549" s="5"/>
    </row>
    <row r="550" spans="1:8" ht="19" thickTop="1" thickBot="1" x14ac:dyDescent="0.25">
      <c r="A550" s="65">
        <v>50003</v>
      </c>
      <c r="B550" s="74" t="s">
        <v>21</v>
      </c>
      <c r="C550" s="60">
        <v>2.9499999999999998E-2</v>
      </c>
      <c r="D550" s="61">
        <v>8.9</v>
      </c>
      <c r="E550" s="62">
        <v>1</v>
      </c>
      <c r="F550" s="63" t="s">
        <v>0</v>
      </c>
      <c r="G550" s="72" t="s">
        <v>2066</v>
      </c>
      <c r="H550" s="5"/>
    </row>
    <row r="551" spans="1:8" ht="19" thickTop="1" thickBot="1" x14ac:dyDescent="0.25">
      <c r="A551" s="65">
        <v>50004</v>
      </c>
      <c r="B551" s="74" t="s">
        <v>601</v>
      </c>
      <c r="C551" s="60"/>
      <c r="D551" s="61">
        <v>9.1</v>
      </c>
      <c r="E551" s="62">
        <v>1</v>
      </c>
      <c r="F551" s="63" t="s">
        <v>0</v>
      </c>
      <c r="G551" s="72" t="s">
        <v>2067</v>
      </c>
      <c r="H551" s="5"/>
    </row>
    <row r="552" spans="1:8" ht="19" thickTop="1" thickBot="1" x14ac:dyDescent="0.25">
      <c r="A552" s="65">
        <v>50011</v>
      </c>
      <c r="B552" s="74" t="s">
        <v>7</v>
      </c>
      <c r="C552" s="60">
        <v>0.17349999999999999</v>
      </c>
      <c r="D552" s="61">
        <v>7.4</v>
      </c>
      <c r="E552" s="62">
        <v>1</v>
      </c>
      <c r="F552" s="63" t="s">
        <v>0</v>
      </c>
      <c r="G552" s="72" t="s">
        <v>2068</v>
      </c>
      <c r="H552" s="5"/>
    </row>
    <row r="553" spans="1:8" ht="19" thickTop="1" thickBot="1" x14ac:dyDescent="0.25">
      <c r="A553" s="65">
        <v>50012</v>
      </c>
      <c r="B553" s="74" t="s">
        <v>602</v>
      </c>
      <c r="C553" s="60">
        <v>0.13519999999999999</v>
      </c>
      <c r="D553" s="61">
        <v>9.9</v>
      </c>
      <c r="E553" s="62">
        <v>1</v>
      </c>
      <c r="F553" s="63" t="s">
        <v>0</v>
      </c>
      <c r="G553" s="72" t="s">
        <v>2069</v>
      </c>
      <c r="H553" s="5"/>
    </row>
    <row r="554" spans="1:8" ht="19" thickTop="1" thickBot="1" x14ac:dyDescent="0.25">
      <c r="A554" s="65">
        <v>50013</v>
      </c>
      <c r="B554" s="74" t="s">
        <v>603</v>
      </c>
      <c r="C554" s="60"/>
      <c r="D554" s="61">
        <v>7.9</v>
      </c>
      <c r="E554" s="62">
        <v>1</v>
      </c>
      <c r="F554" s="63" t="s">
        <v>0</v>
      </c>
      <c r="G554" s="72" t="s">
        <v>2070</v>
      </c>
      <c r="H554" s="5"/>
    </row>
    <row r="555" spans="1:8" ht="19" thickTop="1" thickBot="1" x14ac:dyDescent="0.25">
      <c r="A555" s="65">
        <v>50014</v>
      </c>
      <c r="B555" s="74" t="s">
        <v>604</v>
      </c>
      <c r="C555" s="60"/>
      <c r="D555" s="61">
        <v>10.65</v>
      </c>
      <c r="E555" s="62">
        <v>1</v>
      </c>
      <c r="F555" s="63" t="s">
        <v>0</v>
      </c>
      <c r="G555" s="72" t="s">
        <v>2071</v>
      </c>
      <c r="H555" s="5"/>
    </row>
    <row r="556" spans="1:8" ht="19" thickTop="1" thickBot="1" x14ac:dyDescent="0.25">
      <c r="A556" s="65">
        <v>50015</v>
      </c>
      <c r="B556" s="74" t="s">
        <v>605</v>
      </c>
      <c r="C556" s="60"/>
      <c r="D556" s="61">
        <v>7.4</v>
      </c>
      <c r="E556" s="62">
        <v>1</v>
      </c>
      <c r="F556" s="63" t="s">
        <v>0</v>
      </c>
      <c r="G556" s="72" t="s">
        <v>2072</v>
      </c>
      <c r="H556" s="5"/>
    </row>
    <row r="557" spans="1:8" ht="19" thickTop="1" thickBot="1" x14ac:dyDescent="0.25">
      <c r="A557" s="65">
        <v>50016</v>
      </c>
      <c r="B557" s="74" t="s">
        <v>606</v>
      </c>
      <c r="C557" s="60"/>
      <c r="D557" s="61">
        <v>6.9</v>
      </c>
      <c r="E557" s="62">
        <v>1</v>
      </c>
      <c r="F557" s="63" t="s">
        <v>0</v>
      </c>
      <c r="G557" s="72" t="s">
        <v>2073</v>
      </c>
      <c r="H557" s="5"/>
    </row>
    <row r="558" spans="1:8" ht="19" thickTop="1" thickBot="1" x14ac:dyDescent="0.25">
      <c r="A558" s="65">
        <v>50018</v>
      </c>
      <c r="B558" s="74" t="s">
        <v>607</v>
      </c>
      <c r="C558" s="60"/>
      <c r="D558" s="61">
        <v>7.1</v>
      </c>
      <c r="E558" s="62">
        <v>1</v>
      </c>
      <c r="F558" s="63" t="s">
        <v>0</v>
      </c>
      <c r="G558" s="72" t="s">
        <v>2074</v>
      </c>
      <c r="H558" s="5"/>
    </row>
    <row r="559" spans="1:8" ht="19" thickTop="1" thickBot="1" x14ac:dyDescent="0.25">
      <c r="A559" s="65">
        <v>50116</v>
      </c>
      <c r="B559" s="74" t="s">
        <v>608</v>
      </c>
      <c r="C559" s="60"/>
      <c r="D559" s="61">
        <v>5.9</v>
      </c>
      <c r="E559" s="62">
        <v>1</v>
      </c>
      <c r="F559" s="63" t="s">
        <v>0</v>
      </c>
      <c r="G559" s="72" t="s">
        <v>2075</v>
      </c>
      <c r="H559" s="5"/>
    </row>
    <row r="560" spans="1:8" ht="19" thickTop="1" thickBot="1" x14ac:dyDescent="0.25">
      <c r="A560" s="65">
        <v>51001</v>
      </c>
      <c r="B560" s="74" t="s">
        <v>6</v>
      </c>
      <c r="C560" s="60"/>
      <c r="D560" s="61">
        <v>6.9</v>
      </c>
      <c r="E560" s="62">
        <v>1</v>
      </c>
      <c r="F560" s="63" t="s">
        <v>0</v>
      </c>
      <c r="G560" s="72" t="s">
        <v>2076</v>
      </c>
      <c r="H560" s="5"/>
    </row>
    <row r="561" spans="1:8" ht="19" thickTop="1" thickBot="1" x14ac:dyDescent="0.25">
      <c r="A561" s="65">
        <v>51002</v>
      </c>
      <c r="B561" s="74" t="s">
        <v>609</v>
      </c>
      <c r="C561" s="60">
        <v>0.55800000000000005</v>
      </c>
      <c r="D561" s="61">
        <v>10.65</v>
      </c>
      <c r="E561" s="62">
        <v>1</v>
      </c>
      <c r="F561" s="63" t="s">
        <v>0</v>
      </c>
      <c r="G561" s="72" t="s">
        <v>2077</v>
      </c>
      <c r="H561" s="5"/>
    </row>
    <row r="562" spans="1:8" ht="19" thickTop="1" thickBot="1" x14ac:dyDescent="0.25">
      <c r="A562" s="65">
        <v>51003</v>
      </c>
      <c r="B562" s="74" t="s">
        <v>172</v>
      </c>
      <c r="C562" s="60"/>
      <c r="D562" s="61">
        <v>8.9</v>
      </c>
      <c r="E562" s="62">
        <v>1</v>
      </c>
      <c r="F562" s="63" t="s">
        <v>0</v>
      </c>
      <c r="G562" s="72" t="s">
        <v>2078</v>
      </c>
      <c r="H562" s="5"/>
    </row>
    <row r="563" spans="1:8" ht="19" thickTop="1" thickBot="1" x14ac:dyDescent="0.25">
      <c r="A563" s="65">
        <v>51005</v>
      </c>
      <c r="B563" s="74" t="s">
        <v>610</v>
      </c>
      <c r="C563" s="60"/>
      <c r="D563" s="61">
        <v>3.55</v>
      </c>
      <c r="E563" s="62">
        <v>1</v>
      </c>
      <c r="F563" s="63" t="s">
        <v>0</v>
      </c>
      <c r="G563" s="72" t="s">
        <v>2079</v>
      </c>
      <c r="H563" s="5"/>
    </row>
    <row r="564" spans="1:8" ht="19" thickTop="1" thickBot="1" x14ac:dyDescent="0.25">
      <c r="A564" s="65">
        <v>51007</v>
      </c>
      <c r="B564" s="74" t="s">
        <v>611</v>
      </c>
      <c r="C564" s="60">
        <v>0.57110000000000005</v>
      </c>
      <c r="D564" s="61">
        <v>9.1</v>
      </c>
      <c r="E564" s="62">
        <v>1</v>
      </c>
      <c r="F564" s="63" t="s">
        <v>0</v>
      </c>
      <c r="G564" s="72" t="s">
        <v>2080</v>
      </c>
      <c r="H564" s="5"/>
    </row>
    <row r="565" spans="1:8" ht="19" thickTop="1" thickBot="1" x14ac:dyDescent="0.25">
      <c r="A565" s="65">
        <v>51008</v>
      </c>
      <c r="B565" s="74" t="s">
        <v>612</v>
      </c>
      <c r="C565" s="60">
        <v>0.40060000000000001</v>
      </c>
      <c r="D565" s="61">
        <v>8.9</v>
      </c>
      <c r="E565" s="62">
        <v>1</v>
      </c>
      <c r="F565" s="63" t="s">
        <v>0</v>
      </c>
      <c r="G565" s="72" t="s">
        <v>2081</v>
      </c>
      <c r="H565" s="5"/>
    </row>
    <row r="566" spans="1:8" ht="19" thickTop="1" thickBot="1" x14ac:dyDescent="0.25">
      <c r="A566" s="65">
        <v>51010</v>
      </c>
      <c r="B566" s="74" t="s">
        <v>613</v>
      </c>
      <c r="C566" s="60"/>
      <c r="D566" s="61">
        <v>8.4</v>
      </c>
      <c r="E566" s="62">
        <v>1</v>
      </c>
      <c r="F566" s="63" t="s">
        <v>0</v>
      </c>
      <c r="G566" s="72" t="s">
        <v>2082</v>
      </c>
      <c r="H566" s="5"/>
    </row>
    <row r="567" spans="1:8" ht="19" thickTop="1" thickBot="1" x14ac:dyDescent="0.25">
      <c r="A567" s="65">
        <v>51011</v>
      </c>
      <c r="B567" s="74" t="s">
        <v>614</v>
      </c>
      <c r="C567" s="60">
        <v>0.504</v>
      </c>
      <c r="D567" s="61">
        <v>8.4</v>
      </c>
      <c r="E567" s="62">
        <v>1</v>
      </c>
      <c r="F567" s="63" t="s">
        <v>0</v>
      </c>
      <c r="G567" s="72" t="s">
        <v>2083</v>
      </c>
      <c r="H567" s="5"/>
    </row>
    <row r="568" spans="1:8" ht="19" thickTop="1" thickBot="1" x14ac:dyDescent="0.25">
      <c r="A568" s="65">
        <v>51014</v>
      </c>
      <c r="B568" s="74" t="s">
        <v>615</v>
      </c>
      <c r="C568" s="60">
        <v>0.41799999999999998</v>
      </c>
      <c r="D568" s="61">
        <v>6.9</v>
      </c>
      <c r="E568" s="62">
        <v>1</v>
      </c>
      <c r="F568" s="63" t="s">
        <v>0</v>
      </c>
      <c r="G568" s="72" t="s">
        <v>2084</v>
      </c>
      <c r="H568" s="5"/>
    </row>
    <row r="569" spans="1:8" ht="19" thickTop="1" thickBot="1" x14ac:dyDescent="0.25">
      <c r="A569" s="65">
        <v>51015</v>
      </c>
      <c r="B569" s="74" t="s">
        <v>615</v>
      </c>
      <c r="C569" s="60"/>
      <c r="D569" s="61">
        <v>6.9</v>
      </c>
      <c r="E569" s="62">
        <v>1</v>
      </c>
      <c r="F569" s="63" t="s">
        <v>0</v>
      </c>
      <c r="G569" s="72" t="s">
        <v>2085</v>
      </c>
      <c r="H569" s="5"/>
    </row>
    <row r="570" spans="1:8" ht="19" thickTop="1" thickBot="1" x14ac:dyDescent="0.25">
      <c r="A570" s="65">
        <v>51016</v>
      </c>
      <c r="B570" s="74" t="s">
        <v>615</v>
      </c>
      <c r="C570" s="60"/>
      <c r="D570" s="61">
        <v>6.9</v>
      </c>
      <c r="E570" s="62">
        <v>1</v>
      </c>
      <c r="F570" s="63" t="s">
        <v>0</v>
      </c>
      <c r="G570" s="72" t="s">
        <v>2086</v>
      </c>
      <c r="H570" s="5"/>
    </row>
    <row r="571" spans="1:8" ht="19" thickTop="1" thickBot="1" x14ac:dyDescent="0.25">
      <c r="A571" s="65">
        <v>51018</v>
      </c>
      <c r="B571" s="74" t="s">
        <v>32</v>
      </c>
      <c r="C571" s="60"/>
      <c r="D571" s="61">
        <v>6.4</v>
      </c>
      <c r="E571" s="62">
        <v>1</v>
      </c>
      <c r="F571" s="63" t="s">
        <v>0</v>
      </c>
      <c r="G571" s="72" t="s">
        <v>2087</v>
      </c>
      <c r="H571" s="5"/>
    </row>
    <row r="572" spans="1:8" ht="19" thickTop="1" thickBot="1" x14ac:dyDescent="0.25">
      <c r="A572" s="65">
        <v>51019</v>
      </c>
      <c r="B572" s="74" t="s">
        <v>616</v>
      </c>
      <c r="C572" s="60"/>
      <c r="D572" s="61">
        <v>9.9</v>
      </c>
      <c r="E572" s="62">
        <v>1</v>
      </c>
      <c r="F572" s="63" t="s">
        <v>0</v>
      </c>
      <c r="G572" s="72" t="s">
        <v>2088</v>
      </c>
      <c r="H572" s="5"/>
    </row>
    <row r="573" spans="1:8" ht="19" thickTop="1" thickBot="1" x14ac:dyDescent="0.25">
      <c r="A573" s="65">
        <v>51020</v>
      </c>
      <c r="B573" s="74" t="s">
        <v>617</v>
      </c>
      <c r="C573" s="60"/>
      <c r="D573" s="61">
        <v>8.4</v>
      </c>
      <c r="E573" s="62">
        <v>1</v>
      </c>
      <c r="F573" s="63" t="s">
        <v>0</v>
      </c>
      <c r="G573" s="72" t="s">
        <v>2089</v>
      </c>
      <c r="H573" s="5"/>
    </row>
    <row r="574" spans="1:8" ht="19" thickTop="1" thickBot="1" x14ac:dyDescent="0.25">
      <c r="A574" s="65">
        <v>51021</v>
      </c>
      <c r="B574" s="74" t="s">
        <v>618</v>
      </c>
      <c r="C574" s="60"/>
      <c r="D574" s="61">
        <v>5.9</v>
      </c>
      <c r="E574" s="62">
        <v>1</v>
      </c>
      <c r="F574" s="63" t="s">
        <v>0</v>
      </c>
      <c r="G574" s="72" t="s">
        <v>2090</v>
      </c>
      <c r="H574" s="5"/>
    </row>
    <row r="575" spans="1:8" ht="19" thickTop="1" thickBot="1" x14ac:dyDescent="0.25">
      <c r="A575" s="65">
        <v>51022</v>
      </c>
      <c r="B575" s="74" t="s">
        <v>619</v>
      </c>
      <c r="C575" s="60">
        <v>0.52129999999999999</v>
      </c>
      <c r="D575" s="61">
        <v>7.9</v>
      </c>
      <c r="E575" s="62">
        <v>1</v>
      </c>
      <c r="F575" s="63" t="s">
        <v>0</v>
      </c>
      <c r="G575" s="72" t="s">
        <v>2091</v>
      </c>
      <c r="H575" s="5"/>
    </row>
    <row r="576" spans="1:8" ht="19" thickTop="1" thickBot="1" x14ac:dyDescent="0.25">
      <c r="A576" s="65">
        <v>51023</v>
      </c>
      <c r="B576" s="74" t="s">
        <v>620</v>
      </c>
      <c r="C576" s="60"/>
      <c r="D576" s="61">
        <v>12.1</v>
      </c>
      <c r="E576" s="62">
        <v>1</v>
      </c>
      <c r="F576" s="63" t="s">
        <v>0</v>
      </c>
      <c r="G576" s="72" t="s">
        <v>2092</v>
      </c>
      <c r="H576" s="5"/>
    </row>
    <row r="577" spans="1:8" ht="19" thickTop="1" thickBot="1" x14ac:dyDescent="0.25">
      <c r="A577" s="65">
        <v>51024</v>
      </c>
      <c r="B577" s="74" t="s">
        <v>621</v>
      </c>
      <c r="C577" s="60">
        <v>0.24210000000000001</v>
      </c>
      <c r="D577" s="61">
        <v>6.4</v>
      </c>
      <c r="E577" s="62">
        <v>1</v>
      </c>
      <c r="F577" s="63" t="s">
        <v>0</v>
      </c>
      <c r="G577" s="72" t="s">
        <v>2093</v>
      </c>
      <c r="H577" s="5"/>
    </row>
    <row r="578" spans="1:8" ht="19" thickTop="1" thickBot="1" x14ac:dyDescent="0.25">
      <c r="A578" s="65">
        <v>51025</v>
      </c>
      <c r="B578" s="74" t="s">
        <v>622</v>
      </c>
      <c r="C578" s="60"/>
      <c r="D578" s="61">
        <v>7.4</v>
      </c>
      <c r="E578" s="62">
        <v>1</v>
      </c>
      <c r="F578" s="63" t="s">
        <v>0</v>
      </c>
      <c r="G578" s="72" t="s">
        <v>2094</v>
      </c>
      <c r="H578" s="5"/>
    </row>
    <row r="579" spans="1:8" ht="19" thickTop="1" thickBot="1" x14ac:dyDescent="0.25">
      <c r="A579" s="65">
        <v>51026</v>
      </c>
      <c r="B579" s="74" t="s">
        <v>623</v>
      </c>
      <c r="C579" s="60">
        <v>0.49680000000000002</v>
      </c>
      <c r="D579" s="61">
        <v>11.4</v>
      </c>
      <c r="E579" s="62">
        <v>1</v>
      </c>
      <c r="F579" s="63" t="s">
        <v>0</v>
      </c>
      <c r="G579" s="72" t="s">
        <v>2095</v>
      </c>
      <c r="H579" s="5"/>
    </row>
    <row r="580" spans="1:8" ht="19" thickTop="1" thickBot="1" x14ac:dyDescent="0.25">
      <c r="A580" s="65">
        <v>51027</v>
      </c>
      <c r="B580" s="74" t="s">
        <v>624</v>
      </c>
      <c r="C580" s="60">
        <v>0.50780000000000003</v>
      </c>
      <c r="D580" s="61">
        <v>8.9</v>
      </c>
      <c r="E580" s="62">
        <v>1</v>
      </c>
      <c r="F580" s="63" t="s">
        <v>0</v>
      </c>
      <c r="G580" s="72" t="s">
        <v>2096</v>
      </c>
      <c r="H580" s="5"/>
    </row>
    <row r="581" spans="1:8" ht="19" thickTop="1" thickBot="1" x14ac:dyDescent="0.25">
      <c r="A581" s="65">
        <v>51028</v>
      </c>
      <c r="B581" s="74" t="s">
        <v>625</v>
      </c>
      <c r="C581" s="60">
        <v>0.50629999999999997</v>
      </c>
      <c r="D581" s="61">
        <v>14.25</v>
      </c>
      <c r="E581" s="62">
        <v>1</v>
      </c>
      <c r="F581" s="63" t="s">
        <v>0</v>
      </c>
      <c r="G581" s="72" t="s">
        <v>2097</v>
      </c>
      <c r="H581" s="5"/>
    </row>
    <row r="582" spans="1:8" ht="19" thickTop="1" thickBot="1" x14ac:dyDescent="0.25">
      <c r="A582" s="65">
        <v>51029</v>
      </c>
      <c r="B582" s="74" t="s">
        <v>626</v>
      </c>
      <c r="C582" s="60"/>
      <c r="D582" s="61">
        <v>8.4</v>
      </c>
      <c r="E582" s="62">
        <v>1</v>
      </c>
      <c r="F582" s="63" t="s">
        <v>0</v>
      </c>
      <c r="G582" s="72" t="s">
        <v>2098</v>
      </c>
      <c r="H582" s="5"/>
    </row>
    <row r="583" spans="1:8" ht="19" thickTop="1" thickBot="1" x14ac:dyDescent="0.25">
      <c r="A583" s="65">
        <v>51030</v>
      </c>
      <c r="B583" s="74" t="s">
        <v>54</v>
      </c>
      <c r="C583" s="60">
        <v>0.5363</v>
      </c>
      <c r="D583" s="61">
        <v>8.4</v>
      </c>
      <c r="E583" s="62">
        <v>1</v>
      </c>
      <c r="F583" s="63" t="s">
        <v>0</v>
      </c>
      <c r="G583" s="72" t="s">
        <v>2099</v>
      </c>
      <c r="H583" s="5"/>
    </row>
    <row r="584" spans="1:8" ht="19" thickTop="1" thickBot="1" x14ac:dyDescent="0.25">
      <c r="A584" s="65">
        <v>52002</v>
      </c>
      <c r="B584" s="74" t="s">
        <v>627</v>
      </c>
      <c r="C584" s="60">
        <v>0.1862</v>
      </c>
      <c r="D584" s="61">
        <v>11.4</v>
      </c>
      <c r="E584" s="62">
        <v>1</v>
      </c>
      <c r="F584" s="63" t="s">
        <v>0</v>
      </c>
      <c r="G584" s="72" t="s">
        <v>2100</v>
      </c>
      <c r="H584" s="5"/>
    </row>
    <row r="585" spans="1:8" ht="19" thickTop="1" thickBot="1" x14ac:dyDescent="0.25">
      <c r="A585" s="65">
        <v>52003</v>
      </c>
      <c r="B585" s="74" t="s">
        <v>628</v>
      </c>
      <c r="C585" s="60">
        <v>0.18</v>
      </c>
      <c r="D585" s="61">
        <v>17.899999999999999</v>
      </c>
      <c r="E585" s="62">
        <v>1</v>
      </c>
      <c r="F585" s="63" t="s">
        <v>0</v>
      </c>
      <c r="G585" s="72" t="s">
        <v>2101</v>
      </c>
      <c r="H585" s="5"/>
    </row>
    <row r="586" spans="1:8" ht="19" thickTop="1" thickBot="1" x14ac:dyDescent="0.25">
      <c r="A586" s="65">
        <v>52004</v>
      </c>
      <c r="B586" s="74" t="s">
        <v>629</v>
      </c>
      <c r="C586" s="60"/>
      <c r="D586" s="61">
        <v>17.2</v>
      </c>
      <c r="E586" s="62">
        <v>1</v>
      </c>
      <c r="F586" s="63" t="s">
        <v>0</v>
      </c>
      <c r="G586" s="72" t="s">
        <v>2102</v>
      </c>
      <c r="H586" s="5"/>
    </row>
    <row r="587" spans="1:8" ht="19" thickTop="1" thickBot="1" x14ac:dyDescent="0.25">
      <c r="A587" s="65">
        <v>52005</v>
      </c>
      <c r="B587" s="74" t="s">
        <v>630</v>
      </c>
      <c r="C587" s="60"/>
      <c r="D587" s="61">
        <v>8.4</v>
      </c>
      <c r="E587" s="62">
        <v>1</v>
      </c>
      <c r="F587" s="63" t="s">
        <v>0</v>
      </c>
      <c r="G587" s="72" t="s">
        <v>2103</v>
      </c>
      <c r="H587" s="5"/>
    </row>
    <row r="588" spans="1:8" ht="19" thickTop="1" thickBot="1" x14ac:dyDescent="0.25">
      <c r="A588" s="65">
        <v>52006</v>
      </c>
      <c r="B588" s="74" t="s">
        <v>631</v>
      </c>
      <c r="C588" s="60">
        <v>0.35570000000000002</v>
      </c>
      <c r="D588" s="61">
        <v>7.9</v>
      </c>
      <c r="E588" s="62">
        <v>1</v>
      </c>
      <c r="F588" s="63" t="s">
        <v>0</v>
      </c>
      <c r="G588" s="72" t="s">
        <v>2104</v>
      </c>
      <c r="H588" s="5"/>
    </row>
    <row r="589" spans="1:8" ht="19" thickTop="1" thickBot="1" x14ac:dyDescent="0.25">
      <c r="A589" s="65">
        <v>52007</v>
      </c>
      <c r="B589" s="74" t="s">
        <v>632</v>
      </c>
      <c r="C589" s="60"/>
      <c r="D589" s="61">
        <v>8.9</v>
      </c>
      <c r="E589" s="62">
        <v>1</v>
      </c>
      <c r="F589" s="63" t="s">
        <v>0</v>
      </c>
      <c r="G589" s="72" t="s">
        <v>2105</v>
      </c>
      <c r="H589" s="5"/>
    </row>
    <row r="590" spans="1:8" ht="19" thickTop="1" thickBot="1" x14ac:dyDescent="0.25">
      <c r="A590" s="65">
        <v>52008</v>
      </c>
      <c r="B590" s="74" t="s">
        <v>633</v>
      </c>
      <c r="C590" s="60"/>
      <c r="D590" s="61">
        <v>8.4</v>
      </c>
      <c r="E590" s="62">
        <v>1</v>
      </c>
      <c r="F590" s="63" t="s">
        <v>0</v>
      </c>
      <c r="G590" s="72" t="s">
        <v>2106</v>
      </c>
      <c r="H590" s="5"/>
    </row>
    <row r="591" spans="1:8" ht="19" thickTop="1" thickBot="1" x14ac:dyDescent="0.25">
      <c r="A591" s="65">
        <v>52009</v>
      </c>
      <c r="B591" s="74" t="s">
        <v>634</v>
      </c>
      <c r="C591" s="60">
        <v>2.9999999999999997E-4</v>
      </c>
      <c r="D591" s="61">
        <v>10.65</v>
      </c>
      <c r="E591" s="62">
        <v>1</v>
      </c>
      <c r="F591" s="63" t="s">
        <v>0</v>
      </c>
      <c r="G591" s="72" t="s">
        <v>2107</v>
      </c>
      <c r="H591" s="5"/>
    </row>
    <row r="592" spans="1:8" ht="19" thickTop="1" thickBot="1" x14ac:dyDescent="0.25">
      <c r="A592" s="65">
        <v>52010</v>
      </c>
      <c r="B592" s="74" t="s">
        <v>635</v>
      </c>
      <c r="C592" s="60">
        <v>2.6999999999999999E-5</v>
      </c>
      <c r="D592" s="61">
        <v>10.65</v>
      </c>
      <c r="E592" s="62">
        <v>1</v>
      </c>
      <c r="F592" s="63" t="s">
        <v>0</v>
      </c>
      <c r="G592" s="72" t="s">
        <v>2108</v>
      </c>
      <c r="H592" s="5"/>
    </row>
    <row r="593" spans="1:8" ht="19" thickTop="1" thickBot="1" x14ac:dyDescent="0.25">
      <c r="A593" s="65">
        <v>52011</v>
      </c>
      <c r="B593" s="74" t="s">
        <v>636</v>
      </c>
      <c r="C593" s="60"/>
      <c r="D593" s="61">
        <v>11.2</v>
      </c>
      <c r="E593" s="62">
        <v>1</v>
      </c>
      <c r="F593" s="63" t="s">
        <v>0</v>
      </c>
      <c r="G593" s="72" t="s">
        <v>2109</v>
      </c>
      <c r="H593" s="5"/>
    </row>
    <row r="594" spans="1:8" ht="19" thickTop="1" thickBot="1" x14ac:dyDescent="0.25">
      <c r="A594" s="65">
        <v>52012</v>
      </c>
      <c r="B594" s="74"/>
      <c r="C594" s="60"/>
      <c r="D594" s="61">
        <v>8.15</v>
      </c>
      <c r="E594" s="62">
        <v>1</v>
      </c>
      <c r="F594" s="63" t="s">
        <v>0</v>
      </c>
      <c r="G594" s="72" t="s">
        <v>2110</v>
      </c>
      <c r="H594" s="5"/>
    </row>
    <row r="595" spans="1:8" ht="19" thickTop="1" thickBot="1" x14ac:dyDescent="0.25">
      <c r="A595" s="65">
        <v>52014</v>
      </c>
      <c r="B595" s="74"/>
      <c r="C595" s="60"/>
      <c r="D595" s="61">
        <v>10.15</v>
      </c>
      <c r="E595" s="62">
        <v>1</v>
      </c>
      <c r="F595" s="63" t="s">
        <v>637</v>
      </c>
      <c r="G595" s="72" t="s">
        <v>2111</v>
      </c>
      <c r="H595" s="5"/>
    </row>
    <row r="596" spans="1:8" ht="19" thickTop="1" thickBot="1" x14ac:dyDescent="0.25">
      <c r="A596" s="65">
        <v>52015</v>
      </c>
      <c r="B596" s="74" t="s">
        <v>638</v>
      </c>
      <c r="C596" s="60"/>
      <c r="D596" s="61">
        <v>10.15</v>
      </c>
      <c r="E596" s="62">
        <v>1</v>
      </c>
      <c r="F596" s="63" t="s">
        <v>0</v>
      </c>
      <c r="G596" s="72" t="s">
        <v>2112</v>
      </c>
      <c r="H596" s="5"/>
    </row>
    <row r="597" spans="1:8" ht="19" thickTop="1" thickBot="1" x14ac:dyDescent="0.25">
      <c r="A597" s="65">
        <v>52018</v>
      </c>
      <c r="B597" s="74" t="s">
        <v>639</v>
      </c>
      <c r="C597" s="60"/>
      <c r="D597" s="61">
        <v>10.65</v>
      </c>
      <c r="E597" s="62">
        <v>1</v>
      </c>
      <c r="F597" s="63" t="s">
        <v>0</v>
      </c>
      <c r="G597" s="72" t="s">
        <v>2113</v>
      </c>
      <c r="H597" s="5"/>
    </row>
    <row r="598" spans="1:8" ht="19" thickTop="1" thickBot="1" x14ac:dyDescent="0.25">
      <c r="A598" s="65">
        <v>52019</v>
      </c>
      <c r="B598" s="74" t="s">
        <v>640</v>
      </c>
      <c r="C598" s="60"/>
      <c r="D598" s="61">
        <v>10.15</v>
      </c>
      <c r="E598" s="62">
        <v>1</v>
      </c>
      <c r="F598" s="63" t="s">
        <v>0</v>
      </c>
      <c r="G598" s="72" t="s">
        <v>2114</v>
      </c>
      <c r="H598" s="5"/>
    </row>
    <row r="599" spans="1:8" ht="19" thickTop="1" thickBot="1" x14ac:dyDescent="0.25">
      <c r="A599" s="65">
        <v>52020</v>
      </c>
      <c r="B599" s="74" t="s">
        <v>641</v>
      </c>
      <c r="C599" s="60"/>
      <c r="D599" s="61">
        <v>19.45</v>
      </c>
      <c r="E599" s="62">
        <v>1</v>
      </c>
      <c r="F599" s="63" t="s">
        <v>0</v>
      </c>
      <c r="G599" s="72" t="s">
        <v>2115</v>
      </c>
      <c r="H599" s="5"/>
    </row>
    <row r="600" spans="1:8" ht="19" thickTop="1" thickBot="1" x14ac:dyDescent="0.25">
      <c r="A600" s="65">
        <v>52022</v>
      </c>
      <c r="B600" s="74" t="s">
        <v>642</v>
      </c>
      <c r="C600" s="60"/>
      <c r="D600" s="61">
        <v>9.9</v>
      </c>
      <c r="E600" s="62">
        <v>1</v>
      </c>
      <c r="F600" s="63" t="s">
        <v>0</v>
      </c>
      <c r="G600" s="72" t="s">
        <v>2116</v>
      </c>
      <c r="H600" s="5"/>
    </row>
    <row r="601" spans="1:8" ht="19" thickTop="1" thickBot="1" x14ac:dyDescent="0.25">
      <c r="A601" s="65">
        <v>52023</v>
      </c>
      <c r="B601" s="74" t="s">
        <v>643</v>
      </c>
      <c r="C601" s="60"/>
      <c r="D601" s="61">
        <v>9.9</v>
      </c>
      <c r="E601" s="62">
        <v>1</v>
      </c>
      <c r="F601" s="63" t="s">
        <v>0</v>
      </c>
      <c r="G601" s="72" t="s">
        <v>2117</v>
      </c>
      <c r="H601" s="5"/>
    </row>
    <row r="602" spans="1:8" ht="19" thickTop="1" thickBot="1" x14ac:dyDescent="0.25">
      <c r="A602" s="65">
        <v>52024</v>
      </c>
      <c r="B602" s="74" t="s">
        <v>644</v>
      </c>
      <c r="C602" s="60"/>
      <c r="D602" s="61">
        <v>9.9</v>
      </c>
      <c r="E602" s="62">
        <v>1</v>
      </c>
      <c r="F602" s="63" t="s">
        <v>0</v>
      </c>
      <c r="G602" s="72" t="s">
        <v>2118</v>
      </c>
      <c r="H602" s="5"/>
    </row>
    <row r="603" spans="1:8" ht="19" thickTop="1" thickBot="1" x14ac:dyDescent="0.25">
      <c r="A603" s="65">
        <v>52029</v>
      </c>
      <c r="B603" s="74" t="s">
        <v>645</v>
      </c>
      <c r="C603" s="60"/>
      <c r="D603" s="61">
        <v>15.25</v>
      </c>
      <c r="E603" s="62">
        <v>1</v>
      </c>
      <c r="F603" s="63" t="s">
        <v>0</v>
      </c>
      <c r="G603" s="72" t="s">
        <v>2119</v>
      </c>
      <c r="H603" s="5"/>
    </row>
    <row r="604" spans="1:8" ht="19" thickTop="1" thickBot="1" x14ac:dyDescent="0.25">
      <c r="A604" s="65">
        <v>52033</v>
      </c>
      <c r="B604" s="74" t="s">
        <v>631</v>
      </c>
      <c r="C604" s="60"/>
      <c r="D604" s="61">
        <v>10.15</v>
      </c>
      <c r="E604" s="62">
        <v>1</v>
      </c>
      <c r="F604" s="63" t="s">
        <v>0</v>
      </c>
      <c r="G604" s="72" t="s">
        <v>2120</v>
      </c>
      <c r="H604" s="5"/>
    </row>
    <row r="605" spans="1:8" ht="19" thickTop="1" thickBot="1" x14ac:dyDescent="0.25">
      <c r="A605" s="65">
        <v>52036</v>
      </c>
      <c r="B605" s="74" t="s">
        <v>646</v>
      </c>
      <c r="C605" s="60"/>
      <c r="D605" s="61">
        <v>11.4</v>
      </c>
      <c r="E605" s="62">
        <v>1</v>
      </c>
      <c r="F605" s="63" t="s">
        <v>0</v>
      </c>
      <c r="G605" s="72" t="s">
        <v>2121</v>
      </c>
      <c r="H605" s="5"/>
    </row>
    <row r="606" spans="1:8" ht="19" thickTop="1" thickBot="1" x14ac:dyDescent="0.25">
      <c r="A606" s="65">
        <v>52037</v>
      </c>
      <c r="B606" s="74" t="s">
        <v>647</v>
      </c>
      <c r="C606" s="60"/>
      <c r="D606" s="61">
        <v>7.3</v>
      </c>
      <c r="E606" s="62">
        <v>1</v>
      </c>
      <c r="F606" s="63" t="s">
        <v>0</v>
      </c>
      <c r="G606" s="72" t="s">
        <v>2122</v>
      </c>
      <c r="H606" s="5"/>
    </row>
    <row r="607" spans="1:8" ht="19" thickTop="1" thickBot="1" x14ac:dyDescent="0.25">
      <c r="A607" s="65">
        <v>52040</v>
      </c>
      <c r="B607" s="74" t="s">
        <v>648</v>
      </c>
      <c r="C607" s="60"/>
      <c r="D607" s="61">
        <v>12.1</v>
      </c>
      <c r="E607" s="62">
        <v>1</v>
      </c>
      <c r="F607" s="63" t="s">
        <v>0</v>
      </c>
      <c r="G607" s="72" t="s">
        <v>2123</v>
      </c>
      <c r="H607" s="5"/>
    </row>
    <row r="608" spans="1:8" ht="19" thickTop="1" thickBot="1" x14ac:dyDescent="0.25">
      <c r="A608" s="65">
        <v>52041</v>
      </c>
      <c r="B608" s="74" t="s">
        <v>649</v>
      </c>
      <c r="C608" s="60"/>
      <c r="D608" s="61">
        <v>8.3000000000000007</v>
      </c>
      <c r="E608" s="62">
        <v>1</v>
      </c>
      <c r="F608" s="63" t="s">
        <v>0</v>
      </c>
      <c r="G608" s="72" t="s">
        <v>2124</v>
      </c>
      <c r="H608" s="5"/>
    </row>
    <row r="609" spans="1:8" ht="19" thickTop="1" thickBot="1" x14ac:dyDescent="0.25">
      <c r="A609" s="65">
        <v>52042</v>
      </c>
      <c r="B609" s="74" t="s">
        <v>650</v>
      </c>
      <c r="C609" s="60"/>
      <c r="D609" s="61">
        <v>8.3000000000000007</v>
      </c>
      <c r="E609" s="62">
        <v>1</v>
      </c>
      <c r="F609" s="63" t="s">
        <v>0</v>
      </c>
      <c r="G609" s="72" t="s">
        <v>2125</v>
      </c>
      <c r="H609" s="5"/>
    </row>
    <row r="610" spans="1:8" ht="19" thickTop="1" thickBot="1" x14ac:dyDescent="0.25">
      <c r="A610" s="65">
        <v>52043</v>
      </c>
      <c r="B610" s="74" t="s">
        <v>651</v>
      </c>
      <c r="C610" s="60"/>
      <c r="D610" s="61">
        <v>13.25</v>
      </c>
      <c r="E610" s="62">
        <v>1</v>
      </c>
      <c r="F610" s="63" t="s">
        <v>0</v>
      </c>
      <c r="G610" s="72" t="s">
        <v>2126</v>
      </c>
      <c r="H610" s="5"/>
    </row>
    <row r="611" spans="1:8" ht="19" thickTop="1" thickBot="1" x14ac:dyDescent="0.25">
      <c r="A611" s="65">
        <v>52044</v>
      </c>
      <c r="B611" s="74" t="s">
        <v>652</v>
      </c>
      <c r="C611" s="60"/>
      <c r="D611" s="61">
        <v>9.9</v>
      </c>
      <c r="E611" s="62">
        <v>1</v>
      </c>
      <c r="F611" s="63" t="s">
        <v>0</v>
      </c>
      <c r="G611" s="72" t="s">
        <v>2127</v>
      </c>
      <c r="H611" s="5"/>
    </row>
    <row r="612" spans="1:8" ht="19" thickTop="1" thickBot="1" x14ac:dyDescent="0.25">
      <c r="A612" s="65">
        <v>52045</v>
      </c>
      <c r="B612" s="74" t="s">
        <v>653</v>
      </c>
      <c r="C612" s="60"/>
      <c r="D612" s="61">
        <v>12.1</v>
      </c>
      <c r="E612" s="62">
        <v>1</v>
      </c>
      <c r="F612" s="63" t="s">
        <v>0</v>
      </c>
      <c r="G612" s="72" t="s">
        <v>2128</v>
      </c>
      <c r="H612" s="5"/>
    </row>
    <row r="613" spans="1:8" ht="19" thickTop="1" thickBot="1" x14ac:dyDescent="0.25">
      <c r="A613" s="65">
        <v>52046</v>
      </c>
      <c r="B613" s="74" t="s">
        <v>654</v>
      </c>
      <c r="C613" s="60"/>
      <c r="D613" s="61">
        <v>12.1</v>
      </c>
      <c r="E613" s="62">
        <v>1</v>
      </c>
      <c r="F613" s="63" t="s">
        <v>0</v>
      </c>
      <c r="G613" s="72" t="s">
        <v>2129</v>
      </c>
      <c r="H613" s="5"/>
    </row>
    <row r="614" spans="1:8" ht="19" thickTop="1" thickBot="1" x14ac:dyDescent="0.25">
      <c r="A614" s="65">
        <v>52047</v>
      </c>
      <c r="B614" s="74" t="s">
        <v>655</v>
      </c>
      <c r="C614" s="60"/>
      <c r="D614" s="61">
        <v>6.9</v>
      </c>
      <c r="E614" s="62">
        <v>1</v>
      </c>
      <c r="F614" s="63" t="s">
        <v>0</v>
      </c>
      <c r="G614" s="72" t="s">
        <v>2130</v>
      </c>
      <c r="H614" s="5"/>
    </row>
    <row r="615" spans="1:8" ht="19" thickTop="1" thickBot="1" x14ac:dyDescent="0.25">
      <c r="A615" s="65">
        <v>52048</v>
      </c>
      <c r="B615" s="74" t="s">
        <v>656</v>
      </c>
      <c r="C615" s="60"/>
      <c r="D615" s="61">
        <v>14.25</v>
      </c>
      <c r="E615" s="62">
        <v>1</v>
      </c>
      <c r="F615" s="63" t="s">
        <v>0</v>
      </c>
      <c r="G615" s="72" t="s">
        <v>2131</v>
      </c>
      <c r="H615" s="5"/>
    </row>
    <row r="616" spans="1:8" ht="19" thickTop="1" thickBot="1" x14ac:dyDescent="0.25">
      <c r="A616" s="65">
        <v>52050</v>
      </c>
      <c r="B616" s="74" t="s">
        <v>657</v>
      </c>
      <c r="C616" s="60"/>
      <c r="D616" s="61">
        <v>10.65</v>
      </c>
      <c r="E616" s="62">
        <v>1</v>
      </c>
      <c r="F616" s="63" t="s">
        <v>0</v>
      </c>
      <c r="G616" s="72" t="s">
        <v>2132</v>
      </c>
      <c r="H616" s="5"/>
    </row>
    <row r="617" spans="1:8" ht="19" thickTop="1" thickBot="1" x14ac:dyDescent="0.25">
      <c r="A617" s="65">
        <v>52051</v>
      </c>
      <c r="B617" s="74" t="s">
        <v>658</v>
      </c>
      <c r="C617" s="60">
        <v>0.41320000000000001</v>
      </c>
      <c r="D617" s="61">
        <v>7.4</v>
      </c>
      <c r="E617" s="62">
        <v>1</v>
      </c>
      <c r="F617" s="63" t="s">
        <v>0</v>
      </c>
      <c r="G617" s="72" t="s">
        <v>2133</v>
      </c>
      <c r="H617" s="5"/>
    </row>
    <row r="618" spans="1:8" ht="19" thickTop="1" thickBot="1" x14ac:dyDescent="0.25">
      <c r="A618" s="65">
        <v>52052</v>
      </c>
      <c r="B618" s="74" t="s">
        <v>659</v>
      </c>
      <c r="C618" s="60"/>
      <c r="D618" s="61">
        <v>9.1</v>
      </c>
      <c r="E618" s="62">
        <v>1</v>
      </c>
      <c r="F618" s="63" t="s">
        <v>0</v>
      </c>
      <c r="G618" s="72" t="s">
        <v>2134</v>
      </c>
      <c r="H618" s="5"/>
    </row>
    <row r="619" spans="1:8" ht="19" thickTop="1" thickBot="1" x14ac:dyDescent="0.25">
      <c r="A619" s="65">
        <v>52081</v>
      </c>
      <c r="B619" s="74" t="s">
        <v>660</v>
      </c>
      <c r="C619" s="60"/>
      <c r="D619" s="61">
        <v>9.9</v>
      </c>
      <c r="E619" s="62">
        <v>1</v>
      </c>
      <c r="F619" s="63" t="s">
        <v>0</v>
      </c>
      <c r="G619" s="72" t="s">
        <v>2135</v>
      </c>
      <c r="H619" s="5"/>
    </row>
    <row r="620" spans="1:8" ht="19" thickTop="1" thickBot="1" x14ac:dyDescent="0.25">
      <c r="A620" s="65">
        <v>52082</v>
      </c>
      <c r="B620" s="74" t="s">
        <v>661</v>
      </c>
      <c r="C620" s="60"/>
      <c r="D620" s="61">
        <v>11.4</v>
      </c>
      <c r="E620" s="62">
        <v>1</v>
      </c>
      <c r="F620" s="63" t="s">
        <v>0</v>
      </c>
      <c r="G620" s="72" t="s">
        <v>2136</v>
      </c>
      <c r="H620" s="5"/>
    </row>
    <row r="621" spans="1:8" ht="19" thickTop="1" thickBot="1" x14ac:dyDescent="0.25">
      <c r="A621" s="65">
        <v>52083</v>
      </c>
      <c r="B621" s="74" t="s">
        <v>662</v>
      </c>
      <c r="C621" s="60"/>
      <c r="D621" s="61">
        <v>11.4</v>
      </c>
      <c r="E621" s="62">
        <v>1</v>
      </c>
      <c r="F621" s="63" t="s">
        <v>0</v>
      </c>
      <c r="G621" s="72" t="s">
        <v>2137</v>
      </c>
      <c r="H621" s="5"/>
    </row>
    <row r="622" spans="1:8" ht="19" thickTop="1" thickBot="1" x14ac:dyDescent="0.25">
      <c r="A622" s="65">
        <v>52101</v>
      </c>
      <c r="B622" s="74" t="s">
        <v>663</v>
      </c>
      <c r="C622" s="60"/>
      <c r="D622" s="61">
        <v>19.75</v>
      </c>
      <c r="E622" s="62">
        <v>1</v>
      </c>
      <c r="F622" s="63" t="s">
        <v>0</v>
      </c>
      <c r="G622" s="72" t="s">
        <v>2138</v>
      </c>
      <c r="H622" s="5"/>
    </row>
    <row r="623" spans="1:8" ht="19" thickTop="1" thickBot="1" x14ac:dyDescent="0.25">
      <c r="A623" s="65">
        <v>52102</v>
      </c>
      <c r="B623" s="74" t="s">
        <v>664</v>
      </c>
      <c r="C623" s="60"/>
      <c r="D623" s="61">
        <v>30.5</v>
      </c>
      <c r="E623" s="62">
        <v>1</v>
      </c>
      <c r="F623" s="63" t="s">
        <v>0</v>
      </c>
      <c r="G623" s="72" t="s">
        <v>2139</v>
      </c>
      <c r="H623" s="5"/>
    </row>
    <row r="624" spans="1:8" ht="19" thickTop="1" thickBot="1" x14ac:dyDescent="0.25">
      <c r="A624" s="65">
        <v>52103</v>
      </c>
      <c r="B624" s="74" t="s">
        <v>665</v>
      </c>
      <c r="C624" s="60"/>
      <c r="D624" s="61">
        <v>30.5</v>
      </c>
      <c r="E624" s="62">
        <v>1</v>
      </c>
      <c r="F624" s="63" t="s">
        <v>0</v>
      </c>
      <c r="G624" s="72" t="s">
        <v>2140</v>
      </c>
      <c r="H624" s="5"/>
    </row>
    <row r="625" spans="1:8" ht="19" thickTop="1" thickBot="1" x14ac:dyDescent="0.25">
      <c r="A625" s="65">
        <v>52106</v>
      </c>
      <c r="B625" s="74" t="s">
        <v>666</v>
      </c>
      <c r="C625" s="60"/>
      <c r="D625" s="61">
        <v>10.65</v>
      </c>
      <c r="E625" s="62">
        <v>1</v>
      </c>
      <c r="F625" s="63" t="s">
        <v>0</v>
      </c>
      <c r="G625" s="72" t="s">
        <v>2141</v>
      </c>
      <c r="H625" s="5"/>
    </row>
    <row r="626" spans="1:8" ht="19" thickTop="1" thickBot="1" x14ac:dyDescent="0.25">
      <c r="A626" s="65">
        <v>52107</v>
      </c>
      <c r="B626" s="74" t="s">
        <v>667</v>
      </c>
      <c r="C626" s="60"/>
      <c r="D626" s="61">
        <v>8.9</v>
      </c>
      <c r="E626" s="62">
        <v>1</v>
      </c>
      <c r="F626" s="63" t="s">
        <v>0</v>
      </c>
      <c r="G626" s="72" t="s">
        <v>2142</v>
      </c>
      <c r="H626" s="5"/>
    </row>
    <row r="627" spans="1:8" ht="19" thickTop="1" thickBot="1" x14ac:dyDescent="0.25">
      <c r="A627" s="65">
        <v>53001</v>
      </c>
      <c r="B627" s="74" t="s">
        <v>668</v>
      </c>
      <c r="C627" s="60"/>
      <c r="D627" s="61">
        <v>7.9</v>
      </c>
      <c r="E627" s="62">
        <v>1</v>
      </c>
      <c r="F627" s="63" t="s">
        <v>0</v>
      </c>
      <c r="G627" s="72" t="s">
        <v>2143</v>
      </c>
      <c r="H627" s="5"/>
    </row>
    <row r="628" spans="1:8" ht="19" thickTop="1" thickBot="1" x14ac:dyDescent="0.25">
      <c r="A628" s="65">
        <v>53002</v>
      </c>
      <c r="B628" s="74" t="s">
        <v>669</v>
      </c>
      <c r="C628" s="60">
        <v>0.17269999999999999</v>
      </c>
      <c r="D628" s="61">
        <v>7.9</v>
      </c>
      <c r="E628" s="62">
        <v>1</v>
      </c>
      <c r="F628" s="63" t="s">
        <v>0</v>
      </c>
      <c r="G628" s="72" t="s">
        <v>2144</v>
      </c>
      <c r="H628" s="5"/>
    </row>
    <row r="629" spans="1:8" ht="19" thickTop="1" thickBot="1" x14ac:dyDescent="0.25">
      <c r="A629" s="65">
        <v>54001</v>
      </c>
      <c r="B629" s="74" t="s">
        <v>670</v>
      </c>
      <c r="C629" s="60"/>
      <c r="D629" s="61">
        <v>7.9</v>
      </c>
      <c r="E629" s="62">
        <v>1</v>
      </c>
      <c r="F629" s="63" t="s">
        <v>0</v>
      </c>
      <c r="G629" s="72" t="s">
        <v>2145</v>
      </c>
      <c r="H629" s="5"/>
    </row>
    <row r="630" spans="1:8" ht="19" thickTop="1" thickBot="1" x14ac:dyDescent="0.25">
      <c r="A630" s="65">
        <v>54002</v>
      </c>
      <c r="B630" s="74" t="s">
        <v>671</v>
      </c>
      <c r="C630" s="60">
        <v>0.156</v>
      </c>
      <c r="D630" s="61">
        <v>15.75</v>
      </c>
      <c r="E630" s="62">
        <v>1</v>
      </c>
      <c r="F630" s="63" t="s">
        <v>0</v>
      </c>
      <c r="G630" s="72" t="s">
        <v>2146</v>
      </c>
      <c r="H630" s="5"/>
    </row>
    <row r="631" spans="1:8" ht="19" thickTop="1" thickBot="1" x14ac:dyDescent="0.25">
      <c r="A631" s="65">
        <v>54003</v>
      </c>
      <c r="B631" s="74" t="s">
        <v>672</v>
      </c>
      <c r="C631" s="60"/>
      <c r="D631" s="61">
        <v>10.65</v>
      </c>
      <c r="E631" s="62">
        <v>1</v>
      </c>
      <c r="F631" s="63" t="s">
        <v>0</v>
      </c>
      <c r="G631" s="72" t="s">
        <v>2147</v>
      </c>
      <c r="H631" s="5"/>
    </row>
    <row r="632" spans="1:8" ht="19" thickTop="1" thickBot="1" x14ac:dyDescent="0.25">
      <c r="A632" s="65">
        <v>54004</v>
      </c>
      <c r="B632" s="74" t="s">
        <v>673</v>
      </c>
      <c r="C632" s="60"/>
      <c r="D632" s="61">
        <v>7.9</v>
      </c>
      <c r="E632" s="62">
        <v>1</v>
      </c>
      <c r="F632" s="63" t="s">
        <v>0</v>
      </c>
      <c r="G632" s="72" t="s">
        <v>2148</v>
      </c>
      <c r="H632" s="5"/>
    </row>
    <row r="633" spans="1:8" ht="19" thickTop="1" thickBot="1" x14ac:dyDescent="0.25">
      <c r="A633" s="65">
        <v>55004</v>
      </c>
      <c r="B633" s="74" t="s">
        <v>674</v>
      </c>
      <c r="C633" s="60"/>
      <c r="D633" s="61">
        <v>10.65</v>
      </c>
      <c r="E633" s="62">
        <v>1</v>
      </c>
      <c r="F633" s="63" t="s">
        <v>0</v>
      </c>
      <c r="G633" s="72" t="s">
        <v>2149</v>
      </c>
      <c r="H633" s="5"/>
    </row>
    <row r="634" spans="1:8" ht="19" thickTop="1" thickBot="1" x14ac:dyDescent="0.25">
      <c r="A634" s="65">
        <v>55007</v>
      </c>
      <c r="B634" s="74" t="s">
        <v>675</v>
      </c>
      <c r="C634" s="60">
        <v>0.41860000000000003</v>
      </c>
      <c r="D634" s="61">
        <v>9.9</v>
      </c>
      <c r="E634" s="62">
        <v>1</v>
      </c>
      <c r="F634" s="63" t="s">
        <v>0</v>
      </c>
      <c r="G634" s="72" t="s">
        <v>2150</v>
      </c>
      <c r="H634" s="5"/>
    </row>
    <row r="635" spans="1:8" ht="19" thickTop="1" thickBot="1" x14ac:dyDescent="0.25">
      <c r="A635" s="65">
        <v>55008</v>
      </c>
      <c r="B635" s="74" t="s">
        <v>29</v>
      </c>
      <c r="C635" s="60">
        <v>5.0599999999999999E-2</v>
      </c>
      <c r="D635" s="61">
        <v>12.1</v>
      </c>
      <c r="E635" s="62">
        <v>1</v>
      </c>
      <c r="F635" s="63" t="s">
        <v>0</v>
      </c>
      <c r="G635" s="72" t="s">
        <v>2151</v>
      </c>
      <c r="H635" s="5"/>
    </row>
    <row r="636" spans="1:8" ht="19" thickTop="1" thickBot="1" x14ac:dyDescent="0.25">
      <c r="A636" s="65">
        <v>55009</v>
      </c>
      <c r="B636" s="74" t="s">
        <v>676</v>
      </c>
      <c r="C636" s="60">
        <v>4.6199999999999998E-2</v>
      </c>
      <c r="D636" s="61">
        <v>12.1</v>
      </c>
      <c r="E636" s="62">
        <v>1</v>
      </c>
      <c r="F636" s="63" t="s">
        <v>0</v>
      </c>
      <c r="G636" s="72" t="s">
        <v>2152</v>
      </c>
      <c r="H636" s="5"/>
    </row>
    <row r="637" spans="1:8" ht="19" thickTop="1" thickBot="1" x14ac:dyDescent="0.25">
      <c r="A637" s="65">
        <v>55010</v>
      </c>
      <c r="B637" s="74" t="s">
        <v>52</v>
      </c>
      <c r="C637" s="60">
        <v>9.6699999999999994E-2</v>
      </c>
      <c r="D637" s="61">
        <v>12.1</v>
      </c>
      <c r="E637" s="62">
        <v>1</v>
      </c>
      <c r="F637" s="63" t="s">
        <v>0</v>
      </c>
      <c r="G637" s="72" t="s">
        <v>2153</v>
      </c>
      <c r="H637" s="5"/>
    </row>
    <row r="638" spans="1:8" ht="19" thickTop="1" thickBot="1" x14ac:dyDescent="0.25">
      <c r="A638" s="65">
        <v>55011</v>
      </c>
      <c r="B638" s="74" t="s">
        <v>19</v>
      </c>
      <c r="C638" s="60"/>
      <c r="D638" s="61">
        <v>13.25</v>
      </c>
      <c r="E638" s="62">
        <v>1</v>
      </c>
      <c r="F638" s="63" t="s">
        <v>0</v>
      </c>
      <c r="G638" s="72" t="s">
        <v>2154</v>
      </c>
      <c r="H638" s="5"/>
    </row>
    <row r="639" spans="1:8" ht="19" thickTop="1" thickBot="1" x14ac:dyDescent="0.25">
      <c r="A639" s="65">
        <v>55013</v>
      </c>
      <c r="B639" s="74" t="s">
        <v>677</v>
      </c>
      <c r="C639" s="60">
        <v>0.18049999999999999</v>
      </c>
      <c r="D639" s="61">
        <v>11.4</v>
      </c>
      <c r="E639" s="62">
        <v>1</v>
      </c>
      <c r="F639" s="63" t="s">
        <v>0</v>
      </c>
      <c r="G639" s="72" t="s">
        <v>2155</v>
      </c>
      <c r="H639" s="5"/>
    </row>
    <row r="640" spans="1:8" ht="19" thickTop="1" thickBot="1" x14ac:dyDescent="0.25">
      <c r="A640" s="65">
        <v>55022</v>
      </c>
      <c r="B640" s="74" t="s">
        <v>678</v>
      </c>
      <c r="C640" s="60"/>
      <c r="D640" s="61">
        <v>9.9</v>
      </c>
      <c r="E640" s="62">
        <v>1</v>
      </c>
      <c r="F640" s="63" t="s">
        <v>0</v>
      </c>
      <c r="G640" s="72" t="s">
        <v>2156</v>
      </c>
      <c r="H640" s="5"/>
    </row>
    <row r="641" spans="1:8" ht="19" thickTop="1" thickBot="1" x14ac:dyDescent="0.25">
      <c r="A641" s="65">
        <v>55023</v>
      </c>
      <c r="B641" s="74" t="s">
        <v>33</v>
      </c>
      <c r="C641" s="60">
        <v>3.2500000000000001E-2</v>
      </c>
      <c r="D641" s="61">
        <v>12.1</v>
      </c>
      <c r="E641" s="62">
        <v>1</v>
      </c>
      <c r="F641" s="63" t="s">
        <v>0</v>
      </c>
      <c r="G641" s="72" t="s">
        <v>2157</v>
      </c>
      <c r="H641" s="5"/>
    </row>
    <row r="642" spans="1:8" ht="19" thickTop="1" thickBot="1" x14ac:dyDescent="0.25">
      <c r="A642" s="65">
        <v>55024</v>
      </c>
      <c r="B642" s="74" t="s">
        <v>679</v>
      </c>
      <c r="C642" s="60"/>
      <c r="D642" s="61">
        <v>9.1</v>
      </c>
      <c r="E642" s="62">
        <v>1</v>
      </c>
      <c r="F642" s="63" t="s">
        <v>0</v>
      </c>
      <c r="G642" s="72" t="s">
        <v>2158</v>
      </c>
      <c r="H642" s="5"/>
    </row>
    <row r="643" spans="1:8" ht="19" thickTop="1" thickBot="1" x14ac:dyDescent="0.25">
      <c r="A643" s="65">
        <v>55025</v>
      </c>
      <c r="B643" s="74" t="s">
        <v>680</v>
      </c>
      <c r="C643" s="60"/>
      <c r="D643" s="61">
        <v>9.9</v>
      </c>
      <c r="E643" s="62">
        <v>1</v>
      </c>
      <c r="F643" s="63" t="s">
        <v>0</v>
      </c>
      <c r="G643" s="72" t="s">
        <v>2159</v>
      </c>
      <c r="H643" s="5"/>
    </row>
    <row r="644" spans="1:8" ht="19" thickTop="1" thickBot="1" x14ac:dyDescent="0.25">
      <c r="A644" s="65">
        <v>55027</v>
      </c>
      <c r="B644" s="74" t="s">
        <v>681</v>
      </c>
      <c r="C644" s="60"/>
      <c r="D644" s="61">
        <v>12.1</v>
      </c>
      <c r="E644" s="62">
        <v>1</v>
      </c>
      <c r="F644" s="63" t="s">
        <v>0</v>
      </c>
      <c r="G644" s="72" t="s">
        <v>2160</v>
      </c>
      <c r="H644" s="5"/>
    </row>
    <row r="645" spans="1:8" ht="19" thickTop="1" thickBot="1" x14ac:dyDescent="0.25">
      <c r="A645" s="65">
        <v>55028</v>
      </c>
      <c r="B645" s="74" t="s">
        <v>682</v>
      </c>
      <c r="C645" s="60">
        <v>6.0999999999999999E-2</v>
      </c>
      <c r="D645" s="61">
        <v>9.9</v>
      </c>
      <c r="E645" s="62">
        <v>1</v>
      </c>
      <c r="F645" s="63" t="s">
        <v>0</v>
      </c>
      <c r="G645" s="72" t="s">
        <v>2161</v>
      </c>
      <c r="H645" s="5"/>
    </row>
    <row r="646" spans="1:8" ht="19" thickTop="1" thickBot="1" x14ac:dyDescent="0.25">
      <c r="A646" s="65">
        <v>55031</v>
      </c>
      <c r="B646" s="74" t="s">
        <v>683</v>
      </c>
      <c r="C646" s="60"/>
      <c r="D646" s="61">
        <v>14.25</v>
      </c>
      <c r="E646" s="62">
        <v>1</v>
      </c>
      <c r="F646" s="63" t="s">
        <v>0</v>
      </c>
      <c r="G646" s="72" t="s">
        <v>2162</v>
      </c>
      <c r="H646" s="5"/>
    </row>
    <row r="647" spans="1:8" ht="19" thickTop="1" thickBot="1" x14ac:dyDescent="0.25">
      <c r="A647" s="65">
        <v>55032</v>
      </c>
      <c r="B647" s="74" t="s">
        <v>684</v>
      </c>
      <c r="C647" s="60">
        <v>0.39950000000000002</v>
      </c>
      <c r="D647" s="61">
        <v>9.9</v>
      </c>
      <c r="E647" s="62">
        <v>1</v>
      </c>
      <c r="F647" s="63" t="s">
        <v>0</v>
      </c>
      <c r="G647" s="72" t="s">
        <v>2163</v>
      </c>
      <c r="H647" s="5"/>
    </row>
    <row r="648" spans="1:8" ht="19" thickTop="1" thickBot="1" x14ac:dyDescent="0.25">
      <c r="A648" s="65">
        <v>55033</v>
      </c>
      <c r="B648" s="74" t="s">
        <v>685</v>
      </c>
      <c r="C648" s="60"/>
      <c r="D648" s="61">
        <v>17.2</v>
      </c>
      <c r="E648" s="62">
        <v>1</v>
      </c>
      <c r="F648" s="63" t="s">
        <v>0</v>
      </c>
      <c r="G648" s="72" t="s">
        <v>2164</v>
      </c>
      <c r="H648" s="5"/>
    </row>
    <row r="649" spans="1:8" ht="19" thickTop="1" thickBot="1" x14ac:dyDescent="0.25">
      <c r="A649" s="65">
        <v>55034</v>
      </c>
      <c r="B649" s="74" t="s">
        <v>686</v>
      </c>
      <c r="C649" s="60"/>
      <c r="D649" s="61">
        <v>22.9</v>
      </c>
      <c r="E649" s="62">
        <v>1</v>
      </c>
      <c r="F649" s="63" t="s">
        <v>0</v>
      </c>
      <c r="G649" s="72" t="s">
        <v>2165</v>
      </c>
      <c r="H649" s="5"/>
    </row>
    <row r="650" spans="1:8" ht="19" thickTop="1" thickBot="1" x14ac:dyDescent="0.25">
      <c r="A650" s="65">
        <v>55035</v>
      </c>
      <c r="B650" s="74" t="s">
        <v>687</v>
      </c>
      <c r="C650" s="60"/>
      <c r="D650" s="61">
        <v>21.9</v>
      </c>
      <c r="E650" s="62">
        <v>1</v>
      </c>
      <c r="F650" s="63" t="s">
        <v>0</v>
      </c>
      <c r="G650" s="72" t="s">
        <v>2166</v>
      </c>
      <c r="H650" s="5"/>
    </row>
    <row r="651" spans="1:8" ht="19" thickTop="1" thickBot="1" x14ac:dyDescent="0.25">
      <c r="A651" s="65">
        <v>55036</v>
      </c>
      <c r="B651" s="74" t="s">
        <v>688</v>
      </c>
      <c r="C651" s="60">
        <v>9.9699999999999997E-2</v>
      </c>
      <c r="D651" s="61">
        <v>15.25</v>
      </c>
      <c r="E651" s="62">
        <v>1</v>
      </c>
      <c r="F651" s="63" t="s">
        <v>0</v>
      </c>
      <c r="G651" s="72" t="s">
        <v>2167</v>
      </c>
      <c r="H651" s="5"/>
    </row>
    <row r="652" spans="1:8" ht="19" thickTop="1" thickBot="1" x14ac:dyDescent="0.25">
      <c r="A652" s="65">
        <v>55037</v>
      </c>
      <c r="B652" s="74" t="s">
        <v>689</v>
      </c>
      <c r="C652" s="60"/>
      <c r="D652" s="61">
        <v>15.25</v>
      </c>
      <c r="E652" s="62">
        <v>1</v>
      </c>
      <c r="F652" s="63" t="s">
        <v>0</v>
      </c>
      <c r="G652" s="72" t="s">
        <v>2168</v>
      </c>
      <c r="H652" s="5"/>
    </row>
    <row r="653" spans="1:8" ht="19" thickTop="1" thickBot="1" x14ac:dyDescent="0.25">
      <c r="A653" s="65">
        <v>55038</v>
      </c>
      <c r="B653" s="74" t="s">
        <v>690</v>
      </c>
      <c r="C653" s="60"/>
      <c r="D653" s="61">
        <v>14.25</v>
      </c>
      <c r="E653" s="62">
        <v>1</v>
      </c>
      <c r="F653" s="63" t="s">
        <v>0</v>
      </c>
      <c r="G653" s="72" t="s">
        <v>2169</v>
      </c>
      <c r="H653" s="5"/>
    </row>
    <row r="654" spans="1:8" ht="19" thickTop="1" thickBot="1" x14ac:dyDescent="0.25">
      <c r="A654" s="65">
        <v>55039</v>
      </c>
      <c r="B654" s="74" t="s">
        <v>691</v>
      </c>
      <c r="C654" s="60"/>
      <c r="D654" s="61">
        <v>14.25</v>
      </c>
      <c r="E654" s="62">
        <v>1</v>
      </c>
      <c r="F654" s="63" t="s">
        <v>0</v>
      </c>
      <c r="G654" s="72" t="s">
        <v>2170</v>
      </c>
      <c r="H654" s="5"/>
    </row>
    <row r="655" spans="1:8" ht="19" thickTop="1" thickBot="1" x14ac:dyDescent="0.25">
      <c r="A655" s="65">
        <v>55040</v>
      </c>
      <c r="B655" s="74" t="s">
        <v>692</v>
      </c>
      <c r="C655" s="60"/>
      <c r="D655" s="61">
        <v>13.25</v>
      </c>
      <c r="E655" s="62">
        <v>1</v>
      </c>
      <c r="F655" s="63" t="s">
        <v>0</v>
      </c>
      <c r="G655" s="72" t="s">
        <v>2171</v>
      </c>
      <c r="H655" s="5"/>
    </row>
    <row r="656" spans="1:8" ht="19" thickTop="1" thickBot="1" x14ac:dyDescent="0.25">
      <c r="A656" s="65">
        <v>55041</v>
      </c>
      <c r="B656" s="74" t="s">
        <v>693</v>
      </c>
      <c r="C656" s="60">
        <v>5.0000000000000001E-4</v>
      </c>
      <c r="D656" s="61">
        <v>19.899999999999999</v>
      </c>
      <c r="E656" s="62">
        <v>1</v>
      </c>
      <c r="F656" s="63" t="s">
        <v>0</v>
      </c>
      <c r="G656" s="72" t="s">
        <v>2172</v>
      </c>
      <c r="H656" s="5"/>
    </row>
    <row r="657" spans="1:68" ht="19" thickTop="1" thickBot="1" x14ac:dyDescent="0.25">
      <c r="A657" s="65">
        <v>55042</v>
      </c>
      <c r="B657" s="74" t="s">
        <v>694</v>
      </c>
      <c r="C657" s="60"/>
      <c r="D657" s="61">
        <v>22.9</v>
      </c>
      <c r="E657" s="62">
        <v>1</v>
      </c>
      <c r="F657" s="63" t="s">
        <v>0</v>
      </c>
      <c r="G657" s="72" t="s">
        <v>2173</v>
      </c>
      <c r="H657" s="5"/>
    </row>
    <row r="658" spans="1:68" ht="19" thickTop="1" thickBot="1" x14ac:dyDescent="0.25">
      <c r="A658" s="65">
        <v>55043</v>
      </c>
      <c r="B658" s="74" t="s">
        <v>695</v>
      </c>
      <c r="C658" s="60">
        <v>0.35120000000000001</v>
      </c>
      <c r="D658" s="61">
        <v>14.25</v>
      </c>
      <c r="E658" s="62">
        <v>1</v>
      </c>
      <c r="F658" s="63" t="s">
        <v>0</v>
      </c>
      <c r="G658" s="72" t="s">
        <v>2174</v>
      </c>
      <c r="H658" s="5"/>
    </row>
    <row r="659" spans="1:68" ht="19" thickTop="1" thickBot="1" x14ac:dyDescent="0.25">
      <c r="A659" s="65">
        <v>55044</v>
      </c>
      <c r="B659" s="74" t="s">
        <v>696</v>
      </c>
      <c r="C659" s="60"/>
      <c r="D659" s="61">
        <v>9.9</v>
      </c>
      <c r="E659" s="62">
        <v>1</v>
      </c>
      <c r="F659" s="63" t="s">
        <v>0</v>
      </c>
      <c r="G659" s="72" t="s">
        <v>2175</v>
      </c>
      <c r="H659" s="5"/>
    </row>
    <row r="660" spans="1:68" ht="19" thickTop="1" thickBot="1" x14ac:dyDescent="0.25">
      <c r="A660" s="65">
        <v>55045</v>
      </c>
      <c r="B660" s="74" t="s">
        <v>697</v>
      </c>
      <c r="C660" s="60">
        <v>0.47970000000000002</v>
      </c>
      <c r="D660" s="61">
        <v>9.9</v>
      </c>
      <c r="E660" s="62">
        <v>1</v>
      </c>
      <c r="F660" s="63" t="s">
        <v>0</v>
      </c>
      <c r="G660" s="72" t="s">
        <v>2176</v>
      </c>
      <c r="H660" s="5"/>
    </row>
    <row r="661" spans="1:68" ht="19" thickTop="1" thickBot="1" x14ac:dyDescent="0.25">
      <c r="A661" s="65">
        <v>55046</v>
      </c>
      <c r="B661" s="74" t="s">
        <v>698</v>
      </c>
      <c r="C661" s="60"/>
      <c r="D661" s="61">
        <v>6.9</v>
      </c>
      <c r="E661" s="62">
        <v>1</v>
      </c>
      <c r="F661" s="63" t="s">
        <v>0</v>
      </c>
      <c r="G661" s="72" t="s">
        <v>2177</v>
      </c>
      <c r="H661" s="5"/>
    </row>
    <row r="662" spans="1:68" ht="19" thickTop="1" thickBot="1" x14ac:dyDescent="0.25">
      <c r="A662" s="65">
        <v>55047</v>
      </c>
      <c r="B662" s="74" t="s">
        <v>699</v>
      </c>
      <c r="C662" s="60"/>
      <c r="D662" s="61">
        <v>9.9</v>
      </c>
      <c r="E662" s="62">
        <v>1</v>
      </c>
      <c r="F662" s="63" t="s">
        <v>0</v>
      </c>
      <c r="G662" s="72" t="s">
        <v>2178</v>
      </c>
      <c r="H662" s="5"/>
    </row>
    <row r="663" spans="1:68" ht="19" thickTop="1" thickBot="1" x14ac:dyDescent="0.25">
      <c r="A663" s="65">
        <v>55048</v>
      </c>
      <c r="B663" s="74" t="s">
        <v>700</v>
      </c>
      <c r="C663" s="60"/>
      <c r="D663" s="61">
        <v>14.25</v>
      </c>
      <c r="E663" s="62">
        <v>1</v>
      </c>
      <c r="F663" s="63" t="s">
        <v>0</v>
      </c>
      <c r="G663" s="72" t="s">
        <v>2179</v>
      </c>
      <c r="H663" s="5"/>
    </row>
    <row r="664" spans="1:68" ht="19" thickTop="1" thickBot="1" x14ac:dyDescent="0.25">
      <c r="A664" s="65">
        <v>55049</v>
      </c>
      <c r="B664" s="74" t="s">
        <v>183</v>
      </c>
      <c r="C664" s="60"/>
      <c r="D664" s="61">
        <v>9.9</v>
      </c>
      <c r="E664" s="62">
        <v>1</v>
      </c>
      <c r="F664" s="63" t="s">
        <v>0</v>
      </c>
      <c r="G664" s="72" t="s">
        <v>2180</v>
      </c>
      <c r="H664" s="5"/>
    </row>
    <row r="665" spans="1:68" ht="19" thickTop="1" thickBot="1" x14ac:dyDescent="0.25">
      <c r="A665" s="65">
        <v>55050</v>
      </c>
      <c r="B665" s="74" t="s">
        <v>184</v>
      </c>
      <c r="C665" s="60"/>
      <c r="D665" s="61">
        <v>9.9</v>
      </c>
      <c r="E665" s="62">
        <v>1</v>
      </c>
      <c r="F665" s="63" t="s">
        <v>0</v>
      </c>
      <c r="G665" s="72" t="s">
        <v>2181</v>
      </c>
      <c r="H665" s="5"/>
    </row>
    <row r="666" spans="1:68" ht="19" thickTop="1" thickBot="1" x14ac:dyDescent="0.25">
      <c r="A666" s="65">
        <v>55051</v>
      </c>
      <c r="B666" s="74" t="s">
        <v>701</v>
      </c>
      <c r="C666" s="60"/>
      <c r="D666" s="61">
        <v>12.1</v>
      </c>
      <c r="E666" s="62">
        <v>1</v>
      </c>
      <c r="F666" s="63" t="s">
        <v>0</v>
      </c>
      <c r="G666" s="72" t="s">
        <v>2182</v>
      </c>
      <c r="H666" s="5"/>
    </row>
    <row r="667" spans="1:68" ht="19" thickTop="1" thickBot="1" x14ac:dyDescent="0.25">
      <c r="A667" s="65">
        <v>55052</v>
      </c>
      <c r="B667" s="74" t="s">
        <v>702</v>
      </c>
      <c r="C667" s="60">
        <v>0.1404</v>
      </c>
      <c r="D667" s="61">
        <v>9.9</v>
      </c>
      <c r="E667" s="62">
        <v>1</v>
      </c>
      <c r="F667" s="63" t="s">
        <v>0</v>
      </c>
      <c r="G667" s="72" t="s">
        <v>2183</v>
      </c>
      <c r="H667" s="5"/>
    </row>
    <row r="668" spans="1:68" ht="19" thickTop="1" thickBot="1" x14ac:dyDescent="0.25">
      <c r="A668" s="65">
        <v>55053</v>
      </c>
      <c r="B668" s="74" t="s">
        <v>675</v>
      </c>
      <c r="C668" s="60">
        <v>0.41860000000000003</v>
      </c>
      <c r="D668" s="61">
        <v>9.9</v>
      </c>
      <c r="E668" s="62">
        <v>1</v>
      </c>
      <c r="F668" s="63" t="s">
        <v>0</v>
      </c>
      <c r="G668" s="166" t="s">
        <v>3216</v>
      </c>
      <c r="H668" s="5"/>
      <c r="X668" s="249"/>
      <c r="AB668" s="2"/>
      <c r="AC668" s="84"/>
      <c r="BC668" s="2"/>
      <c r="BD668" s="84"/>
      <c r="BO668" s="2"/>
      <c r="BP668" s="84"/>
    </row>
    <row r="669" spans="1:68" ht="19" thickTop="1" thickBot="1" x14ac:dyDescent="0.25">
      <c r="A669" s="65">
        <v>57001</v>
      </c>
      <c r="B669" s="74" t="s">
        <v>703</v>
      </c>
      <c r="C669" s="60"/>
      <c r="D669" s="61">
        <v>9.9</v>
      </c>
      <c r="E669" s="62">
        <v>1</v>
      </c>
      <c r="F669" s="63" t="s">
        <v>0</v>
      </c>
      <c r="G669" s="72" t="s">
        <v>2184</v>
      </c>
      <c r="H669" s="5"/>
    </row>
    <row r="670" spans="1:68" ht="19" thickTop="1" thickBot="1" x14ac:dyDescent="0.25">
      <c r="A670" s="65">
        <v>57002</v>
      </c>
      <c r="B670" s="74" t="s">
        <v>704</v>
      </c>
      <c r="C670" s="60"/>
      <c r="D670" s="61">
        <v>8.4</v>
      </c>
      <c r="E670" s="62">
        <v>1</v>
      </c>
      <c r="F670" s="63" t="s">
        <v>0</v>
      </c>
      <c r="G670" s="72" t="s">
        <v>2185</v>
      </c>
      <c r="H670" s="5"/>
    </row>
    <row r="671" spans="1:68" ht="19" thickTop="1" thickBot="1" x14ac:dyDescent="0.25">
      <c r="A671" s="65">
        <v>57003</v>
      </c>
      <c r="B671" s="74" t="s">
        <v>705</v>
      </c>
      <c r="C671" s="60"/>
      <c r="D671" s="61">
        <v>8.4</v>
      </c>
      <c r="E671" s="62">
        <v>1</v>
      </c>
      <c r="F671" s="63" t="s">
        <v>0</v>
      </c>
      <c r="G671" s="72" t="s">
        <v>2186</v>
      </c>
      <c r="H671" s="5"/>
    </row>
    <row r="672" spans="1:68" ht="19" thickTop="1" thickBot="1" x14ac:dyDescent="0.25">
      <c r="A672" s="65">
        <v>57004</v>
      </c>
      <c r="B672" s="74" t="s">
        <v>706</v>
      </c>
      <c r="C672" s="60"/>
      <c r="D672" s="61">
        <v>8.4</v>
      </c>
      <c r="E672" s="62">
        <v>1</v>
      </c>
      <c r="F672" s="63" t="s">
        <v>0</v>
      </c>
      <c r="G672" s="72" t="s">
        <v>2187</v>
      </c>
      <c r="H672" s="5"/>
    </row>
    <row r="673" spans="1:8" ht="19" thickTop="1" thickBot="1" x14ac:dyDescent="0.25">
      <c r="A673" s="65">
        <v>57005</v>
      </c>
      <c r="B673" s="74" t="s">
        <v>707</v>
      </c>
      <c r="C673" s="60"/>
      <c r="D673" s="61">
        <v>8.4</v>
      </c>
      <c r="E673" s="62">
        <v>1</v>
      </c>
      <c r="F673" s="63" t="s">
        <v>0</v>
      </c>
      <c r="G673" s="72" t="s">
        <v>2188</v>
      </c>
      <c r="H673" s="5"/>
    </row>
    <row r="674" spans="1:8" ht="19" thickTop="1" thickBot="1" x14ac:dyDescent="0.25">
      <c r="A674" s="65">
        <v>57006</v>
      </c>
      <c r="B674" s="74" t="s">
        <v>234</v>
      </c>
      <c r="C674" s="60"/>
      <c r="D674" s="61">
        <v>8.4</v>
      </c>
      <c r="E674" s="62">
        <v>1</v>
      </c>
      <c r="F674" s="63" t="s">
        <v>0</v>
      </c>
      <c r="G674" s="72" t="s">
        <v>2189</v>
      </c>
      <c r="H674" s="5"/>
    </row>
    <row r="675" spans="1:8" ht="19" thickTop="1" thickBot="1" x14ac:dyDescent="0.25">
      <c r="A675" s="65">
        <v>57007</v>
      </c>
      <c r="B675" s="74" t="s">
        <v>708</v>
      </c>
      <c r="C675" s="60"/>
      <c r="D675" s="61">
        <v>9.9</v>
      </c>
      <c r="E675" s="62">
        <v>1</v>
      </c>
      <c r="F675" s="63" t="s">
        <v>0</v>
      </c>
      <c r="G675" s="72" t="s">
        <v>2190</v>
      </c>
      <c r="H675" s="5"/>
    </row>
    <row r="676" spans="1:8" ht="19" thickTop="1" thickBot="1" x14ac:dyDescent="0.25">
      <c r="A676" s="65">
        <v>57008</v>
      </c>
      <c r="B676" s="74" t="s">
        <v>709</v>
      </c>
      <c r="C676" s="60"/>
      <c r="D676" s="61">
        <v>9.9</v>
      </c>
      <c r="E676" s="62">
        <v>1</v>
      </c>
      <c r="F676" s="63" t="s">
        <v>0</v>
      </c>
      <c r="G676" s="72" t="s">
        <v>2191</v>
      </c>
      <c r="H676" s="5"/>
    </row>
    <row r="677" spans="1:8" ht="19" thickTop="1" thickBot="1" x14ac:dyDescent="0.25">
      <c r="A677" s="65">
        <v>57009</v>
      </c>
      <c r="B677" s="74" t="s">
        <v>710</v>
      </c>
      <c r="C677" s="60"/>
      <c r="D677" s="61">
        <v>9.9</v>
      </c>
      <c r="E677" s="62">
        <v>1</v>
      </c>
      <c r="F677" s="63" t="s">
        <v>0</v>
      </c>
      <c r="G677" s="72" t="s">
        <v>2192</v>
      </c>
      <c r="H677" s="5"/>
    </row>
    <row r="678" spans="1:8" ht="19" thickTop="1" thickBot="1" x14ac:dyDescent="0.25">
      <c r="A678" s="65">
        <v>57010</v>
      </c>
      <c r="B678" s="74" t="s">
        <v>711</v>
      </c>
      <c r="C678" s="60"/>
      <c r="D678" s="61">
        <v>9.9</v>
      </c>
      <c r="E678" s="62">
        <v>1</v>
      </c>
      <c r="F678" s="63" t="s">
        <v>0</v>
      </c>
      <c r="G678" s="72" t="s">
        <v>2193</v>
      </c>
      <c r="H678" s="5"/>
    </row>
    <row r="679" spans="1:8" ht="19" thickTop="1" thickBot="1" x14ac:dyDescent="0.25">
      <c r="A679" s="65">
        <v>57012</v>
      </c>
      <c r="B679" s="74" t="s">
        <v>712</v>
      </c>
      <c r="C679" s="60"/>
      <c r="D679" s="61">
        <v>9.9</v>
      </c>
      <c r="E679" s="62">
        <v>1</v>
      </c>
      <c r="F679" s="63" t="s">
        <v>0</v>
      </c>
      <c r="G679" s="72" t="s">
        <v>2194</v>
      </c>
      <c r="H679" s="5"/>
    </row>
    <row r="680" spans="1:8" ht="19" thickTop="1" thickBot="1" x14ac:dyDescent="0.25">
      <c r="A680" s="65">
        <v>57013</v>
      </c>
      <c r="B680" s="74" t="s">
        <v>713</v>
      </c>
      <c r="C680" s="60"/>
      <c r="D680" s="61">
        <v>9.9</v>
      </c>
      <c r="E680" s="62">
        <v>1</v>
      </c>
      <c r="F680" s="63" t="s">
        <v>0</v>
      </c>
      <c r="G680" s="72" t="s">
        <v>2195</v>
      </c>
      <c r="H680" s="5"/>
    </row>
    <row r="681" spans="1:8" ht="19" thickTop="1" thickBot="1" x14ac:dyDescent="0.25">
      <c r="A681" s="65">
        <v>57014</v>
      </c>
      <c r="B681" s="74" t="s">
        <v>714</v>
      </c>
      <c r="C681" s="60"/>
      <c r="D681" s="61">
        <v>11.4</v>
      </c>
      <c r="E681" s="62">
        <v>1</v>
      </c>
      <c r="F681" s="63" t="s">
        <v>0</v>
      </c>
      <c r="G681" s="72" t="s">
        <v>2196</v>
      </c>
      <c r="H681" s="5"/>
    </row>
    <row r="682" spans="1:8" ht="19" thickTop="1" thickBot="1" x14ac:dyDescent="0.25">
      <c r="A682" s="65">
        <v>57015</v>
      </c>
      <c r="B682" s="74" t="s">
        <v>715</v>
      </c>
      <c r="C682" s="60"/>
      <c r="D682" s="61">
        <v>11.4</v>
      </c>
      <c r="E682" s="62">
        <v>1</v>
      </c>
      <c r="F682" s="63" t="s">
        <v>0</v>
      </c>
      <c r="G682" s="72" t="s">
        <v>2197</v>
      </c>
      <c r="H682" s="5"/>
    </row>
    <row r="683" spans="1:8" ht="19" thickTop="1" thickBot="1" x14ac:dyDescent="0.25">
      <c r="A683" s="65">
        <v>57016</v>
      </c>
      <c r="B683" s="74" t="s">
        <v>716</v>
      </c>
      <c r="C683" s="60"/>
      <c r="D683" s="61">
        <v>6.55</v>
      </c>
      <c r="E683" s="62">
        <v>1</v>
      </c>
      <c r="F683" s="63" t="s">
        <v>0</v>
      </c>
      <c r="G683" s="72" t="s">
        <v>2198</v>
      </c>
      <c r="H683" s="5"/>
    </row>
    <row r="684" spans="1:8" ht="19" thickTop="1" thickBot="1" x14ac:dyDescent="0.25">
      <c r="A684" s="65">
        <v>57017</v>
      </c>
      <c r="B684" s="74" t="s">
        <v>717</v>
      </c>
      <c r="C684" s="60"/>
      <c r="D684" s="61">
        <v>6.55</v>
      </c>
      <c r="E684" s="62">
        <v>1</v>
      </c>
      <c r="F684" s="63" t="s">
        <v>0</v>
      </c>
      <c r="G684" s="72" t="s">
        <v>2199</v>
      </c>
      <c r="H684" s="5"/>
    </row>
    <row r="685" spans="1:8" ht="19" thickTop="1" thickBot="1" x14ac:dyDescent="0.25">
      <c r="A685" s="65">
        <v>57018</v>
      </c>
      <c r="B685" s="74" t="s">
        <v>718</v>
      </c>
      <c r="C685" s="60"/>
      <c r="D685" s="61">
        <v>8.4</v>
      </c>
      <c r="E685" s="62">
        <v>1</v>
      </c>
      <c r="F685" s="63" t="s">
        <v>0</v>
      </c>
      <c r="G685" s="72" t="s">
        <v>2200</v>
      </c>
      <c r="H685" s="5"/>
    </row>
    <row r="686" spans="1:8" ht="19" thickTop="1" thickBot="1" x14ac:dyDescent="0.25">
      <c r="A686" s="65">
        <v>57019</v>
      </c>
      <c r="B686" s="74" t="s">
        <v>719</v>
      </c>
      <c r="C686" s="60"/>
      <c r="D686" s="61">
        <v>8.4</v>
      </c>
      <c r="E686" s="62">
        <v>1</v>
      </c>
      <c r="F686" s="63" t="s">
        <v>0</v>
      </c>
      <c r="G686" s="72" t="s">
        <v>2201</v>
      </c>
      <c r="H686" s="5"/>
    </row>
    <row r="687" spans="1:8" ht="19" thickTop="1" thickBot="1" x14ac:dyDescent="0.25">
      <c r="A687" s="65">
        <v>57022</v>
      </c>
      <c r="B687" s="74" t="s">
        <v>720</v>
      </c>
      <c r="C687" s="60"/>
      <c r="D687" s="61">
        <v>6.55</v>
      </c>
      <c r="E687" s="62">
        <v>1</v>
      </c>
      <c r="F687" s="63" t="s">
        <v>0</v>
      </c>
      <c r="G687" s="72" t="s">
        <v>2202</v>
      </c>
      <c r="H687" s="5"/>
    </row>
    <row r="688" spans="1:8" ht="19" thickTop="1" thickBot="1" x14ac:dyDescent="0.25">
      <c r="A688" s="65">
        <v>57023</v>
      </c>
      <c r="B688" s="74" t="s">
        <v>721</v>
      </c>
      <c r="C688" s="60"/>
      <c r="D688" s="61">
        <v>9.9</v>
      </c>
      <c r="E688" s="62">
        <v>1</v>
      </c>
      <c r="F688" s="63" t="s">
        <v>0</v>
      </c>
      <c r="G688" s="72" t="s">
        <v>2203</v>
      </c>
      <c r="H688" s="5"/>
    </row>
    <row r="689" spans="1:8" ht="19" thickTop="1" thickBot="1" x14ac:dyDescent="0.25">
      <c r="A689" s="65">
        <v>57024</v>
      </c>
      <c r="B689" s="74" t="s">
        <v>722</v>
      </c>
      <c r="C689" s="60"/>
      <c r="D689" s="61">
        <v>9.9</v>
      </c>
      <c r="E689" s="62">
        <v>1</v>
      </c>
      <c r="F689" s="63" t="s">
        <v>0</v>
      </c>
      <c r="G689" s="72" t="s">
        <v>2204</v>
      </c>
      <c r="H689" s="5"/>
    </row>
    <row r="690" spans="1:8" ht="19" thickTop="1" thickBot="1" x14ac:dyDescent="0.25">
      <c r="A690" s="65">
        <v>57025</v>
      </c>
      <c r="B690" s="74" t="s">
        <v>723</v>
      </c>
      <c r="C690" s="60"/>
      <c r="D690" s="61">
        <v>9.9</v>
      </c>
      <c r="E690" s="62">
        <v>1</v>
      </c>
      <c r="F690" s="63" t="s">
        <v>0</v>
      </c>
      <c r="G690" s="72" t="s">
        <v>2205</v>
      </c>
      <c r="H690" s="5"/>
    </row>
    <row r="691" spans="1:8" ht="19" thickTop="1" thickBot="1" x14ac:dyDescent="0.25">
      <c r="A691" s="65">
        <v>57026</v>
      </c>
      <c r="B691" s="74" t="s">
        <v>724</v>
      </c>
      <c r="C691" s="60"/>
      <c r="D691" s="61">
        <v>9.9</v>
      </c>
      <c r="E691" s="62">
        <v>1</v>
      </c>
      <c r="F691" s="63" t="s">
        <v>0</v>
      </c>
      <c r="G691" s="72" t="s">
        <v>2206</v>
      </c>
      <c r="H691" s="5"/>
    </row>
    <row r="692" spans="1:8" ht="19" thickTop="1" thickBot="1" x14ac:dyDescent="0.25">
      <c r="A692" s="65">
        <v>57027</v>
      </c>
      <c r="B692" s="74" t="s">
        <v>725</v>
      </c>
      <c r="C692" s="60"/>
      <c r="D692" s="61">
        <v>8.4</v>
      </c>
      <c r="E692" s="62">
        <v>1</v>
      </c>
      <c r="F692" s="63" t="s">
        <v>0</v>
      </c>
      <c r="G692" s="72" t="s">
        <v>2207</v>
      </c>
      <c r="H692" s="5"/>
    </row>
    <row r="693" spans="1:8" ht="19" thickTop="1" thickBot="1" x14ac:dyDescent="0.25">
      <c r="A693" s="65">
        <v>57028</v>
      </c>
      <c r="B693" s="74" t="s">
        <v>726</v>
      </c>
      <c r="C693" s="60"/>
      <c r="D693" s="61">
        <v>9.9</v>
      </c>
      <c r="E693" s="62">
        <v>1</v>
      </c>
      <c r="F693" s="63" t="s">
        <v>0</v>
      </c>
      <c r="G693" s="72" t="s">
        <v>2208</v>
      </c>
      <c r="H693" s="5"/>
    </row>
    <row r="694" spans="1:8" ht="19" thickTop="1" thickBot="1" x14ac:dyDescent="0.25">
      <c r="A694" s="65">
        <v>57030</v>
      </c>
      <c r="B694" s="74" t="s">
        <v>727</v>
      </c>
      <c r="C694" s="60"/>
      <c r="D694" s="61">
        <v>9.9</v>
      </c>
      <c r="E694" s="62">
        <v>1</v>
      </c>
      <c r="F694" s="63" t="s">
        <v>0</v>
      </c>
      <c r="G694" s="72" t="s">
        <v>2209</v>
      </c>
      <c r="H694" s="5"/>
    </row>
    <row r="695" spans="1:8" ht="19" thickTop="1" thickBot="1" x14ac:dyDescent="0.25">
      <c r="A695" s="65">
        <v>57031</v>
      </c>
      <c r="B695" s="74" t="s">
        <v>728</v>
      </c>
      <c r="C695" s="60"/>
      <c r="D695" s="61">
        <v>8.4</v>
      </c>
      <c r="E695" s="62">
        <v>1</v>
      </c>
      <c r="F695" s="63" t="s">
        <v>0</v>
      </c>
      <c r="G695" s="72" t="s">
        <v>2210</v>
      </c>
      <c r="H695" s="5"/>
    </row>
    <row r="696" spans="1:8" ht="19" thickTop="1" thickBot="1" x14ac:dyDescent="0.25">
      <c r="A696" s="65">
        <v>57032</v>
      </c>
      <c r="B696" s="74" t="s">
        <v>729</v>
      </c>
      <c r="C696" s="60"/>
      <c r="D696" s="61">
        <v>5.6</v>
      </c>
      <c r="E696" s="62">
        <v>1</v>
      </c>
      <c r="F696" s="63" t="s">
        <v>0</v>
      </c>
      <c r="G696" s="72" t="s">
        <v>2211</v>
      </c>
      <c r="H696" s="5"/>
    </row>
    <row r="697" spans="1:8" ht="19" thickTop="1" thickBot="1" x14ac:dyDescent="0.25">
      <c r="A697" s="65">
        <v>57033</v>
      </c>
      <c r="B697" s="74" t="s">
        <v>730</v>
      </c>
      <c r="C697" s="60"/>
      <c r="D697" s="61">
        <v>8.4</v>
      </c>
      <c r="E697" s="62">
        <v>1</v>
      </c>
      <c r="F697" s="63" t="s">
        <v>0</v>
      </c>
      <c r="G697" s="72" t="s">
        <v>2212</v>
      </c>
      <c r="H697" s="5"/>
    </row>
    <row r="698" spans="1:8" ht="19" thickTop="1" thickBot="1" x14ac:dyDescent="0.25">
      <c r="A698" s="65">
        <v>57035</v>
      </c>
      <c r="B698" s="74" t="s">
        <v>731</v>
      </c>
      <c r="C698" s="60"/>
      <c r="D698" s="61">
        <v>8.4</v>
      </c>
      <c r="E698" s="62">
        <v>1</v>
      </c>
      <c r="F698" s="63" t="s">
        <v>0</v>
      </c>
      <c r="G698" s="72" t="s">
        <v>2213</v>
      </c>
      <c r="H698" s="5"/>
    </row>
    <row r="699" spans="1:8" ht="19" thickTop="1" thickBot="1" x14ac:dyDescent="0.25">
      <c r="A699" s="65">
        <v>57036</v>
      </c>
      <c r="B699" s="74" t="s">
        <v>732</v>
      </c>
      <c r="C699" s="60"/>
      <c r="D699" s="61">
        <v>6.9</v>
      </c>
      <c r="E699" s="62">
        <v>1</v>
      </c>
      <c r="F699" s="63" t="s">
        <v>0</v>
      </c>
      <c r="G699" s="72" t="s">
        <v>2214</v>
      </c>
      <c r="H699" s="5"/>
    </row>
    <row r="700" spans="1:8" ht="19" thickTop="1" thickBot="1" x14ac:dyDescent="0.25">
      <c r="A700" s="65">
        <v>57037</v>
      </c>
      <c r="B700" s="74" t="s">
        <v>733</v>
      </c>
      <c r="C700" s="60"/>
      <c r="D700" s="61">
        <v>8.4</v>
      </c>
      <c r="E700" s="62">
        <v>1</v>
      </c>
      <c r="F700" s="63" t="s">
        <v>0</v>
      </c>
      <c r="G700" s="72" t="s">
        <v>2215</v>
      </c>
      <c r="H700" s="5"/>
    </row>
    <row r="701" spans="1:8" ht="19" thickTop="1" thickBot="1" x14ac:dyDescent="0.25">
      <c r="A701" s="65">
        <v>57038</v>
      </c>
      <c r="B701" s="74" t="s">
        <v>734</v>
      </c>
      <c r="C701" s="60"/>
      <c r="D701" s="61">
        <v>9.9</v>
      </c>
      <c r="E701" s="62">
        <v>1</v>
      </c>
      <c r="F701" s="63" t="s">
        <v>0</v>
      </c>
      <c r="G701" s="72" t="s">
        <v>2216</v>
      </c>
      <c r="H701" s="5"/>
    </row>
    <row r="702" spans="1:8" ht="19" thickTop="1" thickBot="1" x14ac:dyDescent="0.25">
      <c r="A702" s="65">
        <v>57039</v>
      </c>
      <c r="B702" s="74" t="s">
        <v>735</v>
      </c>
      <c r="C702" s="60"/>
      <c r="D702" s="61">
        <v>9.9</v>
      </c>
      <c r="E702" s="62">
        <v>1</v>
      </c>
      <c r="F702" s="63" t="s">
        <v>0</v>
      </c>
      <c r="G702" s="72" t="s">
        <v>2217</v>
      </c>
      <c r="H702" s="5"/>
    </row>
    <row r="703" spans="1:8" ht="19" thickTop="1" thickBot="1" x14ac:dyDescent="0.25">
      <c r="A703" s="65">
        <v>57041</v>
      </c>
      <c r="B703" s="74" t="s">
        <v>736</v>
      </c>
      <c r="C703" s="60"/>
      <c r="D703" s="61">
        <v>9.9</v>
      </c>
      <c r="E703" s="62">
        <v>1</v>
      </c>
      <c r="F703" s="63" t="s">
        <v>0</v>
      </c>
      <c r="G703" s="72" t="s">
        <v>2218</v>
      </c>
      <c r="H703" s="5"/>
    </row>
    <row r="704" spans="1:8" ht="19" thickTop="1" thickBot="1" x14ac:dyDescent="0.25">
      <c r="A704" s="65">
        <v>57045</v>
      </c>
      <c r="B704" s="74" t="s">
        <v>737</v>
      </c>
      <c r="C704" s="60"/>
      <c r="D704" s="61">
        <v>9.9</v>
      </c>
      <c r="E704" s="62">
        <v>1</v>
      </c>
      <c r="F704" s="63" t="s">
        <v>0</v>
      </c>
      <c r="G704" s="72" t="s">
        <v>2219</v>
      </c>
      <c r="H704" s="5"/>
    </row>
    <row r="705" spans="1:8" ht="19" thickTop="1" thickBot="1" x14ac:dyDescent="0.25">
      <c r="A705" s="65">
        <v>57046</v>
      </c>
      <c r="B705" s="74" t="s">
        <v>738</v>
      </c>
      <c r="C705" s="60"/>
      <c r="D705" s="61">
        <v>9.9</v>
      </c>
      <c r="E705" s="62">
        <v>1</v>
      </c>
      <c r="F705" s="63" t="s">
        <v>0</v>
      </c>
      <c r="G705" s="72" t="s">
        <v>2220</v>
      </c>
      <c r="H705" s="5"/>
    </row>
    <row r="706" spans="1:8" ht="19" thickTop="1" thickBot="1" x14ac:dyDescent="0.25">
      <c r="A706" s="65">
        <v>57048</v>
      </c>
      <c r="B706" s="74" t="s">
        <v>739</v>
      </c>
      <c r="C706" s="60"/>
      <c r="D706" s="61">
        <v>9.9</v>
      </c>
      <c r="E706" s="62">
        <v>1</v>
      </c>
      <c r="F706" s="63" t="s">
        <v>0</v>
      </c>
      <c r="G706" s="72" t="s">
        <v>2221</v>
      </c>
      <c r="H706" s="5"/>
    </row>
    <row r="707" spans="1:8" ht="19" thickTop="1" thickBot="1" x14ac:dyDescent="0.25">
      <c r="A707" s="65">
        <v>57049</v>
      </c>
      <c r="B707" s="74" t="s">
        <v>740</v>
      </c>
      <c r="C707" s="60"/>
      <c r="D707" s="61">
        <v>9.9</v>
      </c>
      <c r="E707" s="62">
        <v>1</v>
      </c>
      <c r="F707" s="63" t="s">
        <v>0</v>
      </c>
      <c r="G707" s="72" t="s">
        <v>2222</v>
      </c>
      <c r="H707" s="5"/>
    </row>
    <row r="708" spans="1:8" ht="19" thickTop="1" thickBot="1" x14ac:dyDescent="0.25">
      <c r="A708" s="65">
        <v>57050</v>
      </c>
      <c r="B708" s="74" t="s">
        <v>741</v>
      </c>
      <c r="C708" s="60"/>
      <c r="D708" s="61">
        <v>6.9</v>
      </c>
      <c r="E708" s="62">
        <v>1</v>
      </c>
      <c r="F708" s="63" t="s">
        <v>0</v>
      </c>
      <c r="G708" s="72" t="s">
        <v>2223</v>
      </c>
      <c r="H708" s="5"/>
    </row>
    <row r="709" spans="1:8" ht="19" thickTop="1" thickBot="1" x14ac:dyDescent="0.25">
      <c r="A709" s="65">
        <v>57051</v>
      </c>
      <c r="B709" s="74" t="s">
        <v>742</v>
      </c>
      <c r="C709" s="60"/>
      <c r="D709" s="61">
        <v>5.9</v>
      </c>
      <c r="E709" s="62">
        <v>1</v>
      </c>
      <c r="F709" s="63" t="s">
        <v>0</v>
      </c>
      <c r="G709" s="72" t="s">
        <v>2224</v>
      </c>
      <c r="H709" s="5"/>
    </row>
    <row r="710" spans="1:8" ht="19" thickTop="1" thickBot="1" x14ac:dyDescent="0.25">
      <c r="A710" s="65">
        <v>57052</v>
      </c>
      <c r="B710" s="74" t="s">
        <v>743</v>
      </c>
      <c r="C710" s="60"/>
      <c r="D710" s="61">
        <v>6.9</v>
      </c>
      <c r="E710" s="62">
        <v>1</v>
      </c>
      <c r="F710" s="63" t="s">
        <v>0</v>
      </c>
      <c r="G710" s="72" t="s">
        <v>2225</v>
      </c>
      <c r="H710" s="5"/>
    </row>
    <row r="711" spans="1:8" ht="19" thickTop="1" thickBot="1" x14ac:dyDescent="0.25">
      <c r="A711" s="65">
        <v>57053</v>
      </c>
      <c r="B711" s="74" t="s">
        <v>744</v>
      </c>
      <c r="C711" s="60"/>
      <c r="D711" s="61">
        <v>6.25</v>
      </c>
      <c r="E711" s="62">
        <v>1</v>
      </c>
      <c r="F711" s="63" t="s">
        <v>0</v>
      </c>
      <c r="G711" s="72" t="s">
        <v>2226</v>
      </c>
      <c r="H711" s="5"/>
    </row>
    <row r="712" spans="1:8" ht="19" thickTop="1" thickBot="1" x14ac:dyDescent="0.25">
      <c r="A712" s="65">
        <v>57054</v>
      </c>
      <c r="B712" s="74" t="s">
        <v>745</v>
      </c>
      <c r="C712" s="60"/>
      <c r="D712" s="61">
        <v>9.9</v>
      </c>
      <c r="E712" s="62">
        <v>1</v>
      </c>
      <c r="F712" s="63" t="s">
        <v>0</v>
      </c>
      <c r="G712" s="72" t="s">
        <v>2227</v>
      </c>
      <c r="H712" s="5"/>
    </row>
    <row r="713" spans="1:8" ht="19" thickTop="1" thickBot="1" x14ac:dyDescent="0.25">
      <c r="A713" s="65">
        <v>57055</v>
      </c>
      <c r="B713" s="74" t="s">
        <v>746</v>
      </c>
      <c r="C713" s="60"/>
      <c r="D713" s="61">
        <v>9.9</v>
      </c>
      <c r="E713" s="62">
        <v>1</v>
      </c>
      <c r="F713" s="63" t="s">
        <v>0</v>
      </c>
      <c r="G713" s="72" t="s">
        <v>2228</v>
      </c>
      <c r="H713" s="5"/>
    </row>
    <row r="714" spans="1:8" ht="19" thickTop="1" thickBot="1" x14ac:dyDescent="0.25">
      <c r="A714" s="65">
        <v>57056</v>
      </c>
      <c r="B714" s="74" t="s">
        <v>747</v>
      </c>
      <c r="C714" s="60"/>
      <c r="D714" s="61">
        <v>9.9</v>
      </c>
      <c r="E714" s="62">
        <v>1</v>
      </c>
      <c r="F714" s="63" t="s">
        <v>0</v>
      </c>
      <c r="G714" s="72" t="s">
        <v>2229</v>
      </c>
      <c r="H714" s="5"/>
    </row>
    <row r="715" spans="1:8" ht="19" thickTop="1" thickBot="1" x14ac:dyDescent="0.25">
      <c r="A715" s="65">
        <v>57057</v>
      </c>
      <c r="B715" s="74" t="s">
        <v>748</v>
      </c>
      <c r="C715" s="60"/>
      <c r="D715" s="61">
        <v>7.25</v>
      </c>
      <c r="E715" s="62">
        <v>1</v>
      </c>
      <c r="F715" s="63" t="s">
        <v>0</v>
      </c>
      <c r="G715" s="72" t="s">
        <v>2230</v>
      </c>
      <c r="H715" s="5"/>
    </row>
    <row r="716" spans="1:8" ht="19" thickTop="1" thickBot="1" x14ac:dyDescent="0.25">
      <c r="A716" s="65">
        <v>57058</v>
      </c>
      <c r="B716" s="74" t="s">
        <v>749</v>
      </c>
      <c r="C716" s="60"/>
      <c r="D716" s="61">
        <v>6.9</v>
      </c>
      <c r="E716" s="62">
        <v>1</v>
      </c>
      <c r="F716" s="63" t="s">
        <v>0</v>
      </c>
      <c r="G716" s="72" t="s">
        <v>2231</v>
      </c>
      <c r="H716" s="5"/>
    </row>
    <row r="717" spans="1:8" ht="19" thickTop="1" thickBot="1" x14ac:dyDescent="0.25">
      <c r="A717" s="65">
        <v>57059</v>
      </c>
      <c r="B717" s="74" t="s">
        <v>750</v>
      </c>
      <c r="C717" s="60"/>
      <c r="D717" s="61">
        <v>9.9</v>
      </c>
      <c r="E717" s="62">
        <v>1</v>
      </c>
      <c r="F717" s="63" t="s">
        <v>0</v>
      </c>
      <c r="G717" s="72" t="s">
        <v>2232</v>
      </c>
      <c r="H717" s="5"/>
    </row>
    <row r="718" spans="1:8" ht="19" thickTop="1" thickBot="1" x14ac:dyDescent="0.25">
      <c r="A718" s="65">
        <v>57061</v>
      </c>
      <c r="B718" s="74" t="s">
        <v>751</v>
      </c>
      <c r="C718" s="60"/>
      <c r="D718" s="61">
        <v>9.9</v>
      </c>
      <c r="E718" s="62">
        <v>1</v>
      </c>
      <c r="F718" s="63" t="s">
        <v>0</v>
      </c>
      <c r="G718" s="72" t="s">
        <v>2233</v>
      </c>
      <c r="H718" s="5"/>
    </row>
    <row r="719" spans="1:8" ht="19" thickTop="1" thickBot="1" x14ac:dyDescent="0.25">
      <c r="A719" s="65">
        <v>57062</v>
      </c>
      <c r="B719" s="74" t="s">
        <v>752</v>
      </c>
      <c r="C719" s="60"/>
      <c r="D719" s="61">
        <v>8.4</v>
      </c>
      <c r="E719" s="62">
        <v>1</v>
      </c>
      <c r="F719" s="63" t="s">
        <v>0</v>
      </c>
      <c r="G719" s="72" t="s">
        <v>2234</v>
      </c>
      <c r="H719" s="5"/>
    </row>
    <row r="720" spans="1:8" ht="19" thickTop="1" thickBot="1" x14ac:dyDescent="0.25">
      <c r="A720" s="65">
        <v>57063</v>
      </c>
      <c r="B720" s="74" t="s">
        <v>753</v>
      </c>
      <c r="C720" s="60"/>
      <c r="D720" s="61">
        <v>9.9</v>
      </c>
      <c r="E720" s="62">
        <v>1</v>
      </c>
      <c r="F720" s="63" t="s">
        <v>0</v>
      </c>
      <c r="G720" s="72" t="s">
        <v>2235</v>
      </c>
      <c r="H720" s="5"/>
    </row>
    <row r="721" spans="1:8" ht="19" thickTop="1" thickBot="1" x14ac:dyDescent="0.25">
      <c r="A721" s="65">
        <v>57064</v>
      </c>
      <c r="B721" s="74" t="s">
        <v>754</v>
      </c>
      <c r="C721" s="60"/>
      <c r="D721" s="61">
        <v>9.9</v>
      </c>
      <c r="E721" s="62">
        <v>1</v>
      </c>
      <c r="F721" s="63" t="s">
        <v>0</v>
      </c>
      <c r="G721" s="72" t="s">
        <v>2236</v>
      </c>
      <c r="H721" s="5"/>
    </row>
    <row r="722" spans="1:8" ht="19" thickTop="1" thickBot="1" x14ac:dyDescent="0.25">
      <c r="A722" s="65">
        <v>57065</v>
      </c>
      <c r="B722" s="74" t="s">
        <v>755</v>
      </c>
      <c r="C722" s="60"/>
      <c r="D722" s="61">
        <v>8.4</v>
      </c>
      <c r="E722" s="62">
        <v>1</v>
      </c>
      <c r="F722" s="63" t="s">
        <v>0</v>
      </c>
      <c r="G722" s="72" t="s">
        <v>2237</v>
      </c>
      <c r="H722" s="5"/>
    </row>
    <row r="723" spans="1:8" ht="19" thickTop="1" thickBot="1" x14ac:dyDescent="0.25">
      <c r="A723" s="65">
        <v>57066</v>
      </c>
      <c r="B723" s="74" t="s">
        <v>756</v>
      </c>
      <c r="C723" s="60"/>
      <c r="D723" s="61">
        <v>8.4</v>
      </c>
      <c r="E723" s="62">
        <v>1</v>
      </c>
      <c r="F723" s="63" t="s">
        <v>0</v>
      </c>
      <c r="G723" s="72" t="s">
        <v>2238</v>
      </c>
      <c r="H723" s="5"/>
    </row>
    <row r="724" spans="1:8" ht="19" thickTop="1" thickBot="1" x14ac:dyDescent="0.25">
      <c r="A724" s="65">
        <v>57067</v>
      </c>
      <c r="B724" s="74" t="s">
        <v>757</v>
      </c>
      <c r="C724" s="60"/>
      <c r="D724" s="61">
        <v>8.4</v>
      </c>
      <c r="E724" s="62">
        <v>1</v>
      </c>
      <c r="F724" s="63" t="s">
        <v>0</v>
      </c>
      <c r="G724" s="72" t="s">
        <v>2239</v>
      </c>
      <c r="H724" s="5"/>
    </row>
    <row r="725" spans="1:8" ht="19" thickTop="1" thickBot="1" x14ac:dyDescent="0.25">
      <c r="A725" s="65">
        <v>57068</v>
      </c>
      <c r="B725" s="74" t="s">
        <v>758</v>
      </c>
      <c r="C725" s="60"/>
      <c r="D725" s="61">
        <v>9.9</v>
      </c>
      <c r="E725" s="62">
        <v>1</v>
      </c>
      <c r="F725" s="63" t="s">
        <v>0</v>
      </c>
      <c r="G725" s="72" t="s">
        <v>2240</v>
      </c>
      <c r="H725" s="5"/>
    </row>
    <row r="726" spans="1:8" ht="19" thickTop="1" thickBot="1" x14ac:dyDescent="0.25">
      <c r="A726" s="65">
        <v>57077</v>
      </c>
      <c r="B726" s="74" t="s">
        <v>708</v>
      </c>
      <c r="C726" s="60"/>
      <c r="D726" s="61">
        <v>9.9</v>
      </c>
      <c r="E726" s="62">
        <v>1</v>
      </c>
      <c r="F726" s="63" t="s">
        <v>0</v>
      </c>
      <c r="G726" s="72" t="s">
        <v>2241</v>
      </c>
      <c r="H726" s="5"/>
    </row>
    <row r="727" spans="1:8" ht="19" thickTop="1" thickBot="1" x14ac:dyDescent="0.25">
      <c r="A727" s="65">
        <v>57081</v>
      </c>
      <c r="B727" s="74" t="s">
        <v>759</v>
      </c>
      <c r="C727" s="60"/>
      <c r="D727" s="61">
        <v>15.1</v>
      </c>
      <c r="E727" s="62">
        <v>1</v>
      </c>
      <c r="F727" s="63" t="s">
        <v>0</v>
      </c>
      <c r="G727" s="72" t="s">
        <v>2242</v>
      </c>
      <c r="H727" s="5"/>
    </row>
    <row r="728" spans="1:8" ht="19" thickTop="1" thickBot="1" x14ac:dyDescent="0.25">
      <c r="A728" s="65">
        <v>57082</v>
      </c>
      <c r="B728" s="74" t="s">
        <v>759</v>
      </c>
      <c r="C728" s="60"/>
      <c r="D728" s="61">
        <v>14.5</v>
      </c>
      <c r="E728" s="62">
        <v>1</v>
      </c>
      <c r="F728" s="63" t="s">
        <v>0</v>
      </c>
      <c r="G728" s="72" t="s">
        <v>2243</v>
      </c>
      <c r="H728" s="5"/>
    </row>
    <row r="729" spans="1:8" ht="19" thickTop="1" thickBot="1" x14ac:dyDescent="0.25">
      <c r="A729" s="65">
        <v>57083</v>
      </c>
      <c r="B729" s="74" t="s">
        <v>759</v>
      </c>
      <c r="C729" s="60"/>
      <c r="D729" s="61">
        <v>14.1</v>
      </c>
      <c r="E729" s="62">
        <v>1</v>
      </c>
      <c r="F729" s="63" t="s">
        <v>0</v>
      </c>
      <c r="G729" s="72" t="s">
        <v>2244</v>
      </c>
      <c r="H729" s="5"/>
    </row>
    <row r="730" spans="1:8" ht="19" thickTop="1" thickBot="1" x14ac:dyDescent="0.25">
      <c r="A730" s="65">
        <v>57102</v>
      </c>
      <c r="B730" s="74" t="s">
        <v>704</v>
      </c>
      <c r="C730" s="60"/>
      <c r="D730" s="61">
        <v>8</v>
      </c>
      <c r="E730" s="62">
        <v>1</v>
      </c>
      <c r="F730" s="63" t="s">
        <v>0</v>
      </c>
      <c r="G730" s="72" t="s">
        <v>2245</v>
      </c>
      <c r="H730" s="5"/>
    </row>
    <row r="731" spans="1:8" ht="19" thickTop="1" thickBot="1" x14ac:dyDescent="0.25">
      <c r="A731" s="65">
        <v>57103</v>
      </c>
      <c r="B731" s="74" t="s">
        <v>705</v>
      </c>
      <c r="C731" s="60"/>
      <c r="D731" s="61">
        <v>6.5</v>
      </c>
      <c r="E731" s="62">
        <v>1</v>
      </c>
      <c r="F731" s="63" t="s">
        <v>0</v>
      </c>
      <c r="G731" s="72" t="s">
        <v>2246</v>
      </c>
      <c r="H731" s="5"/>
    </row>
    <row r="732" spans="1:8" ht="19" thickTop="1" thickBot="1" x14ac:dyDescent="0.25">
      <c r="A732" s="65">
        <v>57104</v>
      </c>
      <c r="B732" s="74" t="s">
        <v>706</v>
      </c>
      <c r="C732" s="60"/>
      <c r="D732" s="61">
        <v>6.5</v>
      </c>
      <c r="E732" s="62">
        <v>1</v>
      </c>
      <c r="F732" s="63" t="s">
        <v>0</v>
      </c>
      <c r="G732" s="72" t="s">
        <v>2247</v>
      </c>
      <c r="H732" s="5"/>
    </row>
    <row r="733" spans="1:8" ht="19" thickTop="1" thickBot="1" x14ac:dyDescent="0.25">
      <c r="A733" s="65">
        <v>57105</v>
      </c>
      <c r="B733" s="74" t="s">
        <v>707</v>
      </c>
      <c r="C733" s="60"/>
      <c r="D733" s="61">
        <v>8</v>
      </c>
      <c r="E733" s="62">
        <v>1</v>
      </c>
      <c r="F733" s="63" t="s">
        <v>0</v>
      </c>
      <c r="G733" s="72" t="s">
        <v>2248</v>
      </c>
      <c r="H733" s="5"/>
    </row>
    <row r="734" spans="1:8" ht="19" thickTop="1" thickBot="1" x14ac:dyDescent="0.25">
      <c r="A734" s="65">
        <v>57106</v>
      </c>
      <c r="B734" s="74" t="s">
        <v>234</v>
      </c>
      <c r="C734" s="60"/>
      <c r="D734" s="61">
        <v>6.1</v>
      </c>
      <c r="E734" s="62">
        <v>1</v>
      </c>
      <c r="F734" s="63" t="s">
        <v>0</v>
      </c>
      <c r="G734" s="72" t="s">
        <v>2249</v>
      </c>
      <c r="H734" s="5"/>
    </row>
    <row r="735" spans="1:8" ht="19" thickTop="1" thickBot="1" x14ac:dyDescent="0.25">
      <c r="A735" s="65">
        <v>57107</v>
      </c>
      <c r="B735" s="74" t="s">
        <v>708</v>
      </c>
      <c r="C735" s="60"/>
      <c r="D735" s="61">
        <v>9</v>
      </c>
      <c r="E735" s="62">
        <v>1</v>
      </c>
      <c r="F735" s="63" t="s">
        <v>0</v>
      </c>
      <c r="G735" s="72" t="s">
        <v>2250</v>
      </c>
      <c r="H735" s="5"/>
    </row>
    <row r="736" spans="1:8" ht="19" thickTop="1" thickBot="1" x14ac:dyDescent="0.25">
      <c r="A736" s="65">
        <v>57108</v>
      </c>
      <c r="B736" s="74" t="s">
        <v>709</v>
      </c>
      <c r="C736" s="60"/>
      <c r="D736" s="61">
        <v>9</v>
      </c>
      <c r="E736" s="62">
        <v>1</v>
      </c>
      <c r="F736" s="63" t="s">
        <v>0</v>
      </c>
      <c r="G736" s="72" t="s">
        <v>2251</v>
      </c>
      <c r="H736" s="5"/>
    </row>
    <row r="737" spans="1:8" ht="19" thickTop="1" thickBot="1" x14ac:dyDescent="0.25">
      <c r="A737" s="65">
        <v>57109</v>
      </c>
      <c r="B737" s="74" t="s">
        <v>710</v>
      </c>
      <c r="C737" s="60"/>
      <c r="D737" s="61">
        <v>9</v>
      </c>
      <c r="E737" s="62">
        <v>1</v>
      </c>
      <c r="F737" s="63" t="s">
        <v>0</v>
      </c>
      <c r="G737" s="72" t="s">
        <v>2252</v>
      </c>
      <c r="H737" s="5"/>
    </row>
    <row r="738" spans="1:8" ht="19" thickTop="1" thickBot="1" x14ac:dyDescent="0.25">
      <c r="A738" s="65">
        <v>57110</v>
      </c>
      <c r="B738" s="74" t="s">
        <v>711</v>
      </c>
      <c r="C738" s="60"/>
      <c r="D738" s="61">
        <v>11.4</v>
      </c>
      <c r="E738" s="62">
        <v>1</v>
      </c>
      <c r="F738" s="63" t="s">
        <v>0</v>
      </c>
      <c r="G738" s="72" t="s">
        <v>2253</v>
      </c>
      <c r="H738" s="5"/>
    </row>
    <row r="739" spans="1:8" ht="19" thickTop="1" thickBot="1" x14ac:dyDescent="0.25">
      <c r="A739" s="65">
        <v>57113</v>
      </c>
      <c r="B739" s="74" t="s">
        <v>713</v>
      </c>
      <c r="C739" s="60"/>
      <c r="D739" s="61">
        <v>9</v>
      </c>
      <c r="E739" s="62">
        <v>1</v>
      </c>
      <c r="F739" s="63" t="s">
        <v>0</v>
      </c>
      <c r="G739" s="72" t="s">
        <v>2254</v>
      </c>
      <c r="H739" s="5"/>
    </row>
    <row r="740" spans="1:8" ht="19" thickTop="1" thickBot="1" x14ac:dyDescent="0.25">
      <c r="A740" s="65">
        <v>57114</v>
      </c>
      <c r="B740" s="74" t="s">
        <v>714</v>
      </c>
      <c r="C740" s="60"/>
      <c r="D740" s="61">
        <v>9</v>
      </c>
      <c r="E740" s="62">
        <v>1</v>
      </c>
      <c r="F740" s="63" t="s">
        <v>0</v>
      </c>
      <c r="G740" s="72" t="s">
        <v>2255</v>
      </c>
      <c r="H740" s="5"/>
    </row>
    <row r="741" spans="1:8" ht="19" thickTop="1" thickBot="1" x14ac:dyDescent="0.25">
      <c r="A741" s="65">
        <v>57115</v>
      </c>
      <c r="B741" s="74" t="s">
        <v>755</v>
      </c>
      <c r="C741" s="60"/>
      <c r="D741" s="61">
        <v>8</v>
      </c>
      <c r="E741" s="62">
        <v>1</v>
      </c>
      <c r="F741" s="63" t="s">
        <v>0</v>
      </c>
      <c r="G741" s="72" t="s">
        <v>2256</v>
      </c>
      <c r="H741" s="5"/>
    </row>
    <row r="742" spans="1:8" ht="19" thickTop="1" thickBot="1" x14ac:dyDescent="0.25">
      <c r="A742" s="65">
        <v>57117</v>
      </c>
      <c r="B742" s="74" t="s">
        <v>717</v>
      </c>
      <c r="C742" s="60"/>
      <c r="D742" s="61">
        <v>6.5</v>
      </c>
      <c r="E742" s="62">
        <v>1</v>
      </c>
      <c r="F742" s="63" t="s">
        <v>0</v>
      </c>
      <c r="G742" s="72" t="s">
        <v>2257</v>
      </c>
      <c r="H742" s="5"/>
    </row>
    <row r="743" spans="1:8" ht="19" thickTop="1" thickBot="1" x14ac:dyDescent="0.25">
      <c r="A743" s="65">
        <v>57118</v>
      </c>
      <c r="B743" s="74" t="s">
        <v>718</v>
      </c>
      <c r="C743" s="60"/>
      <c r="D743" s="61">
        <v>7.25</v>
      </c>
      <c r="E743" s="62">
        <v>1</v>
      </c>
      <c r="F743" s="63" t="s">
        <v>0</v>
      </c>
      <c r="G743" s="72" t="s">
        <v>2258</v>
      </c>
      <c r="H743" s="5"/>
    </row>
    <row r="744" spans="1:8" ht="19" thickTop="1" thickBot="1" x14ac:dyDescent="0.25">
      <c r="A744" s="65">
        <v>57128</v>
      </c>
      <c r="B744" s="74" t="s">
        <v>760</v>
      </c>
      <c r="C744" s="60"/>
      <c r="D744" s="61">
        <v>5.8</v>
      </c>
      <c r="E744" s="62">
        <v>1</v>
      </c>
      <c r="F744" s="63" t="s">
        <v>0</v>
      </c>
      <c r="G744" s="72" t="s">
        <v>2259</v>
      </c>
      <c r="H744" s="5"/>
    </row>
    <row r="745" spans="1:8" ht="19" thickTop="1" thickBot="1" x14ac:dyDescent="0.25">
      <c r="A745" s="65">
        <v>57131</v>
      </c>
      <c r="B745" s="74" t="s">
        <v>728</v>
      </c>
      <c r="C745" s="60"/>
      <c r="D745" s="61">
        <v>9</v>
      </c>
      <c r="E745" s="62">
        <v>1</v>
      </c>
      <c r="F745" s="63" t="s">
        <v>0</v>
      </c>
      <c r="G745" s="72" t="s">
        <v>2260</v>
      </c>
      <c r="H745" s="5"/>
    </row>
    <row r="746" spans="1:8" ht="19" thickTop="1" thickBot="1" x14ac:dyDescent="0.25">
      <c r="A746" s="65">
        <v>57132</v>
      </c>
      <c r="B746" s="74" t="s">
        <v>729</v>
      </c>
      <c r="C746" s="60"/>
      <c r="D746" s="61">
        <v>6.1</v>
      </c>
      <c r="E746" s="62">
        <v>1</v>
      </c>
      <c r="F746" s="63" t="s">
        <v>0</v>
      </c>
      <c r="G746" s="72" t="s">
        <v>2261</v>
      </c>
      <c r="H746" s="5"/>
    </row>
    <row r="747" spans="1:8" ht="19" thickTop="1" thickBot="1" x14ac:dyDescent="0.25">
      <c r="A747" s="65">
        <v>57138</v>
      </c>
      <c r="B747" s="74" t="s">
        <v>734</v>
      </c>
      <c r="C747" s="60"/>
      <c r="D747" s="61">
        <v>11.4</v>
      </c>
      <c r="E747" s="62">
        <v>1</v>
      </c>
      <c r="F747" s="63" t="s">
        <v>0</v>
      </c>
      <c r="G747" s="72" t="s">
        <v>2262</v>
      </c>
      <c r="H747" s="5"/>
    </row>
    <row r="748" spans="1:8" ht="19" thickTop="1" thickBot="1" x14ac:dyDescent="0.25">
      <c r="A748" s="65">
        <v>57141</v>
      </c>
      <c r="B748" s="74" t="s">
        <v>736</v>
      </c>
      <c r="C748" s="60"/>
      <c r="D748" s="61">
        <v>9</v>
      </c>
      <c r="E748" s="62">
        <v>1</v>
      </c>
      <c r="F748" s="63" t="s">
        <v>0</v>
      </c>
      <c r="G748" s="72" t="s">
        <v>2263</v>
      </c>
      <c r="H748" s="5"/>
    </row>
    <row r="749" spans="1:8" ht="19" thickTop="1" thickBot="1" x14ac:dyDescent="0.25">
      <c r="A749" s="65">
        <v>57146</v>
      </c>
      <c r="B749" s="74" t="s">
        <v>738</v>
      </c>
      <c r="C749" s="60"/>
      <c r="D749" s="61">
        <v>11.4</v>
      </c>
      <c r="E749" s="62">
        <v>1</v>
      </c>
      <c r="F749" s="63" t="s">
        <v>0</v>
      </c>
      <c r="G749" s="72" t="s">
        <v>2264</v>
      </c>
      <c r="H749" s="5"/>
    </row>
    <row r="750" spans="1:8" ht="19" thickTop="1" thickBot="1" x14ac:dyDescent="0.25">
      <c r="A750" s="65">
        <v>57148</v>
      </c>
      <c r="B750" s="74" t="s">
        <v>739</v>
      </c>
      <c r="C750" s="60"/>
      <c r="D750" s="61">
        <v>9</v>
      </c>
      <c r="E750" s="62">
        <v>1</v>
      </c>
      <c r="F750" s="63" t="s">
        <v>0</v>
      </c>
      <c r="G750" s="72" t="s">
        <v>2265</v>
      </c>
      <c r="H750" s="5"/>
    </row>
    <row r="751" spans="1:8" ht="19" thickTop="1" thickBot="1" x14ac:dyDescent="0.25">
      <c r="A751" s="65">
        <v>57149</v>
      </c>
      <c r="B751" s="74" t="s">
        <v>761</v>
      </c>
      <c r="C751" s="60"/>
      <c r="D751" s="61">
        <v>7.1</v>
      </c>
      <c r="E751" s="62">
        <v>1</v>
      </c>
      <c r="F751" s="63" t="s">
        <v>0</v>
      </c>
      <c r="G751" s="72" t="s">
        <v>2266</v>
      </c>
      <c r="H751" s="5"/>
    </row>
    <row r="752" spans="1:8" ht="19" thickTop="1" thickBot="1" x14ac:dyDescent="0.25">
      <c r="A752" s="65">
        <v>57150</v>
      </c>
      <c r="B752" s="74" t="s">
        <v>751</v>
      </c>
      <c r="C752" s="60"/>
      <c r="D752" s="61">
        <v>9</v>
      </c>
      <c r="E752" s="62">
        <v>1</v>
      </c>
      <c r="F752" s="63" t="s">
        <v>0</v>
      </c>
      <c r="G752" s="72" t="s">
        <v>2267</v>
      </c>
      <c r="H752" s="5"/>
    </row>
    <row r="753" spans="1:8" ht="19" thickTop="1" thickBot="1" x14ac:dyDescent="0.25">
      <c r="A753" s="65">
        <v>57151</v>
      </c>
      <c r="B753" s="74" t="s">
        <v>752</v>
      </c>
      <c r="C753" s="60"/>
      <c r="D753" s="61">
        <v>9.9</v>
      </c>
      <c r="E753" s="62">
        <v>1</v>
      </c>
      <c r="F753" s="63" t="s">
        <v>0</v>
      </c>
      <c r="G753" s="72" t="s">
        <v>2268</v>
      </c>
      <c r="H753" s="5"/>
    </row>
    <row r="754" spans="1:8" ht="19" thickTop="1" thickBot="1" x14ac:dyDescent="0.25">
      <c r="A754" s="65">
        <v>57153</v>
      </c>
      <c r="B754" s="74" t="s">
        <v>762</v>
      </c>
      <c r="C754" s="60"/>
      <c r="D754" s="61">
        <v>8</v>
      </c>
      <c r="E754" s="62">
        <v>1</v>
      </c>
      <c r="F754" s="63" t="s">
        <v>0</v>
      </c>
      <c r="G754" s="72" t="s">
        <v>2269</v>
      </c>
      <c r="H754" s="5"/>
    </row>
    <row r="755" spans="1:8" ht="19" thickTop="1" thickBot="1" x14ac:dyDescent="0.25">
      <c r="A755" s="65">
        <v>57163</v>
      </c>
      <c r="B755" s="74" t="s">
        <v>753</v>
      </c>
      <c r="C755" s="60"/>
      <c r="D755" s="61">
        <v>9</v>
      </c>
      <c r="E755" s="62">
        <v>1</v>
      </c>
      <c r="F755" s="63" t="s">
        <v>0</v>
      </c>
      <c r="G755" s="72" t="s">
        <v>2270</v>
      </c>
      <c r="H755" s="5"/>
    </row>
    <row r="756" spans="1:8" ht="19" thickTop="1" thickBot="1" x14ac:dyDescent="0.25">
      <c r="A756" s="65">
        <v>57164</v>
      </c>
      <c r="B756" s="74" t="s">
        <v>754</v>
      </c>
      <c r="C756" s="60"/>
      <c r="D756" s="61">
        <v>9</v>
      </c>
      <c r="E756" s="62">
        <v>1</v>
      </c>
      <c r="F756" s="63" t="s">
        <v>0</v>
      </c>
      <c r="G756" s="72" t="s">
        <v>2271</v>
      </c>
      <c r="H756" s="5"/>
    </row>
    <row r="757" spans="1:8" ht="19" thickTop="1" thickBot="1" x14ac:dyDescent="0.25">
      <c r="A757" s="65">
        <v>57165</v>
      </c>
      <c r="B757" s="74" t="s">
        <v>763</v>
      </c>
      <c r="C757" s="60"/>
      <c r="D757" s="61">
        <v>11.4</v>
      </c>
      <c r="E757" s="62">
        <v>1</v>
      </c>
      <c r="F757" s="63" t="s">
        <v>0</v>
      </c>
      <c r="G757" s="72" t="s">
        <v>2272</v>
      </c>
      <c r="H757" s="5"/>
    </row>
    <row r="758" spans="1:8" ht="19" thickTop="1" thickBot="1" x14ac:dyDescent="0.25">
      <c r="A758" s="65">
        <v>57167</v>
      </c>
      <c r="B758" s="74" t="s">
        <v>757</v>
      </c>
      <c r="C758" s="60"/>
      <c r="D758" s="61">
        <v>11.4</v>
      </c>
      <c r="E758" s="62">
        <v>1</v>
      </c>
      <c r="F758" s="63" t="s">
        <v>0</v>
      </c>
      <c r="G758" s="72" t="s">
        <v>2273</v>
      </c>
      <c r="H758" s="5"/>
    </row>
    <row r="759" spans="1:8" ht="19" thickTop="1" thickBot="1" x14ac:dyDescent="0.25">
      <c r="A759" s="65">
        <v>58001</v>
      </c>
      <c r="B759" s="74" t="s">
        <v>764</v>
      </c>
      <c r="C759" s="60"/>
      <c r="D759" s="61">
        <v>7.4</v>
      </c>
      <c r="E759" s="62">
        <v>1</v>
      </c>
      <c r="F759" s="63" t="s">
        <v>0</v>
      </c>
      <c r="G759" s="72" t="s">
        <v>2274</v>
      </c>
      <c r="H759" s="5"/>
    </row>
    <row r="760" spans="1:8" ht="19" thickTop="1" thickBot="1" x14ac:dyDescent="0.25">
      <c r="A760" s="65">
        <v>58002</v>
      </c>
      <c r="B760" s="74" t="s">
        <v>765</v>
      </c>
      <c r="C760" s="60"/>
      <c r="D760" s="61">
        <v>8.3000000000000007</v>
      </c>
      <c r="E760" s="62">
        <v>1</v>
      </c>
      <c r="F760" s="63" t="s">
        <v>0</v>
      </c>
      <c r="G760" s="72" t="s">
        <v>2275</v>
      </c>
      <c r="H760" s="5"/>
    </row>
    <row r="761" spans="1:8" ht="19" thickTop="1" thickBot="1" x14ac:dyDescent="0.25">
      <c r="A761" s="65">
        <v>58003</v>
      </c>
      <c r="B761" s="74" t="s">
        <v>766</v>
      </c>
      <c r="C761" s="60"/>
      <c r="D761" s="61">
        <v>9.9</v>
      </c>
      <c r="E761" s="62">
        <v>1</v>
      </c>
      <c r="F761" s="63" t="s">
        <v>0</v>
      </c>
      <c r="G761" s="72" t="s">
        <v>2276</v>
      </c>
      <c r="H761" s="5"/>
    </row>
    <row r="762" spans="1:8" ht="19" thickTop="1" thickBot="1" x14ac:dyDescent="0.25">
      <c r="A762" s="65">
        <v>58006</v>
      </c>
      <c r="B762" s="74" t="s">
        <v>767</v>
      </c>
      <c r="C762" s="60"/>
      <c r="D762" s="61">
        <v>7.1</v>
      </c>
      <c r="E762" s="62">
        <v>1</v>
      </c>
      <c r="F762" s="63" t="s">
        <v>0</v>
      </c>
      <c r="G762" s="72" t="s">
        <v>2277</v>
      </c>
      <c r="H762" s="5"/>
    </row>
    <row r="763" spans="1:8" ht="19" thickTop="1" thickBot="1" x14ac:dyDescent="0.25">
      <c r="A763" s="65">
        <v>58007</v>
      </c>
      <c r="B763" s="74" t="s">
        <v>768</v>
      </c>
      <c r="C763" s="60"/>
      <c r="D763" s="61">
        <v>27.5</v>
      </c>
      <c r="E763" s="62">
        <v>1</v>
      </c>
      <c r="F763" s="63" t="s">
        <v>0</v>
      </c>
      <c r="G763" s="72" t="s">
        <v>2278</v>
      </c>
      <c r="H763" s="5"/>
    </row>
    <row r="764" spans="1:8" ht="19" thickTop="1" thickBot="1" x14ac:dyDescent="0.25">
      <c r="A764" s="65">
        <v>58008</v>
      </c>
      <c r="B764" s="74" t="s">
        <v>769</v>
      </c>
      <c r="C764" s="60"/>
      <c r="D764" s="61">
        <v>16.75</v>
      </c>
      <c r="E764" s="62">
        <v>1</v>
      </c>
      <c r="F764" s="63" t="s">
        <v>0</v>
      </c>
      <c r="G764" s="72" t="s">
        <v>2279</v>
      </c>
      <c r="H764" s="5"/>
    </row>
    <row r="765" spans="1:8" ht="19" thickTop="1" thickBot="1" x14ac:dyDescent="0.25">
      <c r="A765" s="65">
        <v>58009</v>
      </c>
      <c r="B765" s="74" t="s">
        <v>506</v>
      </c>
      <c r="C765" s="60"/>
      <c r="D765" s="61">
        <v>12.9</v>
      </c>
      <c r="E765" s="62">
        <v>1</v>
      </c>
      <c r="F765" s="63" t="s">
        <v>0</v>
      </c>
      <c r="G765" s="72" t="s">
        <v>2280</v>
      </c>
      <c r="H765" s="5"/>
    </row>
    <row r="766" spans="1:8" ht="19" thickTop="1" thickBot="1" x14ac:dyDescent="0.25">
      <c r="A766" s="65">
        <v>58010</v>
      </c>
      <c r="B766" s="74" t="s">
        <v>509</v>
      </c>
      <c r="C766" s="60"/>
      <c r="D766" s="61">
        <v>7.9</v>
      </c>
      <c r="E766" s="62">
        <v>1</v>
      </c>
      <c r="F766" s="63" t="s">
        <v>0</v>
      </c>
      <c r="G766" s="72" t="s">
        <v>2281</v>
      </c>
      <c r="H766" s="5"/>
    </row>
    <row r="767" spans="1:8" ht="19" thickTop="1" thickBot="1" x14ac:dyDescent="0.25">
      <c r="A767" s="65">
        <v>58011</v>
      </c>
      <c r="B767" s="74" t="s">
        <v>26</v>
      </c>
      <c r="C767" s="60"/>
      <c r="D767" s="61">
        <v>10.9</v>
      </c>
      <c r="E767" s="62">
        <v>1</v>
      </c>
      <c r="F767" s="63" t="s">
        <v>0</v>
      </c>
      <c r="G767" s="72" t="s">
        <v>2282</v>
      </c>
      <c r="H767" s="5"/>
    </row>
    <row r="768" spans="1:8" ht="19" thickTop="1" thickBot="1" x14ac:dyDescent="0.25">
      <c r="A768" s="65">
        <v>58012</v>
      </c>
      <c r="B768" s="74" t="s">
        <v>770</v>
      </c>
      <c r="C768" s="60"/>
      <c r="D768" s="61">
        <v>8.9</v>
      </c>
      <c r="E768" s="62">
        <v>1</v>
      </c>
      <c r="F768" s="63" t="s">
        <v>0</v>
      </c>
      <c r="G768" s="72" t="s">
        <v>2283</v>
      </c>
      <c r="H768" s="5"/>
    </row>
    <row r="769" spans="1:8" ht="19" thickTop="1" thickBot="1" x14ac:dyDescent="0.25">
      <c r="A769" s="65">
        <v>58013</v>
      </c>
      <c r="B769" s="74" t="s">
        <v>584</v>
      </c>
      <c r="C769" s="60"/>
      <c r="D769" s="61">
        <v>7.85</v>
      </c>
      <c r="E769" s="62">
        <v>1</v>
      </c>
      <c r="F769" s="63" t="s">
        <v>0</v>
      </c>
      <c r="G769" s="72" t="s">
        <v>2284</v>
      </c>
      <c r="H769" s="5"/>
    </row>
    <row r="770" spans="1:8" ht="19" thickTop="1" thickBot="1" x14ac:dyDescent="0.25">
      <c r="A770" s="65">
        <v>58014</v>
      </c>
      <c r="B770" s="74" t="s">
        <v>771</v>
      </c>
      <c r="C770" s="60"/>
      <c r="D770" s="61">
        <v>5.9</v>
      </c>
      <c r="E770" s="62">
        <v>1</v>
      </c>
      <c r="F770" s="63" t="s">
        <v>0</v>
      </c>
      <c r="G770" s="72" t="s">
        <v>2285</v>
      </c>
      <c r="H770" s="5"/>
    </row>
    <row r="771" spans="1:8" ht="19" thickTop="1" thickBot="1" x14ac:dyDescent="0.25">
      <c r="A771" s="65">
        <v>58015</v>
      </c>
      <c r="B771" s="74" t="s">
        <v>772</v>
      </c>
      <c r="C771" s="60"/>
      <c r="D771" s="61">
        <v>4.9000000000000004</v>
      </c>
      <c r="E771" s="62">
        <v>1</v>
      </c>
      <c r="F771" s="63" t="s">
        <v>0</v>
      </c>
      <c r="G771" s="72" t="s">
        <v>2286</v>
      </c>
      <c r="H771" s="5"/>
    </row>
    <row r="772" spans="1:8" ht="19" thickTop="1" thickBot="1" x14ac:dyDescent="0.25">
      <c r="A772" s="65">
        <v>58016</v>
      </c>
      <c r="B772" s="74" t="s">
        <v>583</v>
      </c>
      <c r="C772" s="60"/>
      <c r="D772" s="61">
        <v>5</v>
      </c>
      <c r="E772" s="62">
        <v>1</v>
      </c>
      <c r="F772" s="63" t="s">
        <v>0</v>
      </c>
      <c r="G772" s="72" t="s">
        <v>2287</v>
      </c>
      <c r="H772" s="5"/>
    </row>
    <row r="773" spans="1:8" ht="19" thickTop="1" thickBot="1" x14ac:dyDescent="0.25">
      <c r="A773" s="65">
        <v>58017</v>
      </c>
      <c r="B773" s="74" t="s">
        <v>773</v>
      </c>
      <c r="C773" s="60"/>
      <c r="D773" s="61">
        <v>5.0999999999999996</v>
      </c>
      <c r="E773" s="62">
        <v>1</v>
      </c>
      <c r="F773" s="63" t="s">
        <v>0</v>
      </c>
      <c r="G773" s="72" t="s">
        <v>2288</v>
      </c>
      <c r="H773" s="5"/>
    </row>
    <row r="774" spans="1:8" ht="19" thickTop="1" thickBot="1" x14ac:dyDescent="0.25">
      <c r="A774" s="65">
        <v>58018</v>
      </c>
      <c r="B774" s="74" t="s">
        <v>774</v>
      </c>
      <c r="C774" s="60"/>
      <c r="D774" s="61">
        <v>8.3000000000000007</v>
      </c>
      <c r="E774" s="62">
        <v>1</v>
      </c>
      <c r="F774" s="63" t="s">
        <v>0</v>
      </c>
      <c r="G774" s="72" t="s">
        <v>2289</v>
      </c>
      <c r="H774" s="5"/>
    </row>
    <row r="775" spans="1:8" ht="19" thickTop="1" thickBot="1" x14ac:dyDescent="0.25">
      <c r="A775" s="65">
        <v>58019</v>
      </c>
      <c r="B775" s="74" t="s">
        <v>775</v>
      </c>
      <c r="C775" s="60"/>
      <c r="D775" s="61">
        <v>7.9</v>
      </c>
      <c r="E775" s="62">
        <v>1</v>
      </c>
      <c r="F775" s="63" t="s">
        <v>0</v>
      </c>
      <c r="G775" s="72" t="s">
        <v>2290</v>
      </c>
      <c r="H775" s="5"/>
    </row>
    <row r="776" spans="1:8" ht="19" thickTop="1" thickBot="1" x14ac:dyDescent="0.25">
      <c r="A776" s="65">
        <v>58021</v>
      </c>
      <c r="B776" s="74" t="s">
        <v>776</v>
      </c>
      <c r="C776" s="60"/>
      <c r="D776" s="61">
        <v>4.8</v>
      </c>
      <c r="E776" s="62">
        <v>1</v>
      </c>
      <c r="F776" s="63" t="s">
        <v>0</v>
      </c>
      <c r="G776" s="72" t="s">
        <v>2291</v>
      </c>
      <c r="H776" s="5"/>
    </row>
    <row r="777" spans="1:8" ht="19" thickTop="1" thickBot="1" x14ac:dyDescent="0.25">
      <c r="A777" s="65">
        <v>58022</v>
      </c>
      <c r="B777" s="74" t="s">
        <v>777</v>
      </c>
      <c r="C777" s="60"/>
      <c r="D777" s="61">
        <v>4.75</v>
      </c>
      <c r="E777" s="62">
        <v>1</v>
      </c>
      <c r="F777" s="63" t="s">
        <v>0</v>
      </c>
      <c r="G777" s="72" t="s">
        <v>2292</v>
      </c>
      <c r="H777" s="5"/>
    </row>
    <row r="778" spans="1:8" ht="19" thickTop="1" thickBot="1" x14ac:dyDescent="0.25">
      <c r="A778" s="65">
        <v>58034</v>
      </c>
      <c r="B778" s="74" t="s">
        <v>778</v>
      </c>
      <c r="C778" s="60"/>
      <c r="D778" s="61">
        <v>7.7</v>
      </c>
      <c r="E778" s="62">
        <v>1</v>
      </c>
      <c r="F778" s="63" t="s">
        <v>0</v>
      </c>
      <c r="G778" s="72" t="s">
        <v>2293</v>
      </c>
      <c r="H778" s="5"/>
    </row>
    <row r="779" spans="1:8" ht="19" thickTop="1" thickBot="1" x14ac:dyDescent="0.25">
      <c r="A779" s="65">
        <v>58035</v>
      </c>
      <c r="B779" s="74" t="s">
        <v>495</v>
      </c>
      <c r="C779" s="60"/>
      <c r="D779" s="61">
        <v>8.15</v>
      </c>
      <c r="E779" s="62">
        <v>1</v>
      </c>
      <c r="F779" s="63" t="s">
        <v>0</v>
      </c>
      <c r="G779" s="72" t="s">
        <v>2294</v>
      </c>
      <c r="H779" s="5"/>
    </row>
    <row r="780" spans="1:8" ht="19" thickTop="1" thickBot="1" x14ac:dyDescent="0.25">
      <c r="A780" s="65">
        <v>58035</v>
      </c>
      <c r="B780" s="74" t="s">
        <v>495</v>
      </c>
      <c r="C780" s="60"/>
      <c r="D780" s="61">
        <v>7.95</v>
      </c>
      <c r="E780" s="63" t="s">
        <v>496</v>
      </c>
      <c r="F780" s="63" t="s">
        <v>0</v>
      </c>
      <c r="G780" s="72" t="s">
        <v>2294</v>
      </c>
      <c r="H780" s="5"/>
    </row>
    <row r="781" spans="1:8" ht="19" thickTop="1" thickBot="1" x14ac:dyDescent="0.25">
      <c r="A781" s="65">
        <v>58036</v>
      </c>
      <c r="B781" s="74" t="s">
        <v>778</v>
      </c>
      <c r="C781" s="60"/>
      <c r="D781" s="61">
        <v>7.7</v>
      </c>
      <c r="E781" s="62">
        <v>1</v>
      </c>
      <c r="F781" s="63" t="s">
        <v>0</v>
      </c>
      <c r="G781" s="72" t="s">
        <v>2295</v>
      </c>
      <c r="H781" s="5"/>
    </row>
    <row r="782" spans="1:8" ht="19" thickTop="1" thickBot="1" x14ac:dyDescent="0.25">
      <c r="A782" s="65">
        <v>58043</v>
      </c>
      <c r="B782" s="74" t="s">
        <v>766</v>
      </c>
      <c r="C782" s="60"/>
      <c r="D782" s="61">
        <v>11.4</v>
      </c>
      <c r="E782" s="62">
        <v>1</v>
      </c>
      <c r="F782" s="63" t="s">
        <v>0</v>
      </c>
      <c r="G782" s="72" t="s">
        <v>2296</v>
      </c>
      <c r="H782" s="5"/>
    </row>
    <row r="783" spans="1:8" ht="19" thickTop="1" thickBot="1" x14ac:dyDescent="0.25">
      <c r="A783" s="65">
        <v>58044</v>
      </c>
      <c r="B783" s="74" t="s">
        <v>779</v>
      </c>
      <c r="C783" s="60"/>
      <c r="D783" s="61">
        <v>13.25</v>
      </c>
      <c r="E783" s="62">
        <v>1</v>
      </c>
      <c r="F783" s="63" t="s">
        <v>0</v>
      </c>
      <c r="G783" s="72" t="s">
        <v>2297</v>
      </c>
      <c r="H783" s="5"/>
    </row>
    <row r="784" spans="1:8" ht="19" thickTop="1" thickBot="1" x14ac:dyDescent="0.25">
      <c r="A784" s="65">
        <v>58045</v>
      </c>
      <c r="B784" s="74" t="s">
        <v>780</v>
      </c>
      <c r="C784" s="60"/>
      <c r="D784" s="61">
        <v>9.5</v>
      </c>
      <c r="E784" s="62">
        <v>1</v>
      </c>
      <c r="F784" s="63" t="s">
        <v>0</v>
      </c>
      <c r="G784" s="72" t="s">
        <v>2298</v>
      </c>
      <c r="H784" s="5"/>
    </row>
    <row r="785" spans="1:8" ht="19" thickTop="1" thickBot="1" x14ac:dyDescent="0.25">
      <c r="A785" s="65">
        <v>58109</v>
      </c>
      <c r="B785" s="74" t="s">
        <v>781</v>
      </c>
      <c r="C785" s="60"/>
      <c r="D785" s="61">
        <v>9.5</v>
      </c>
      <c r="E785" s="62">
        <v>1</v>
      </c>
      <c r="F785" s="63" t="s">
        <v>0</v>
      </c>
      <c r="G785" s="72" t="s">
        <v>2299</v>
      </c>
      <c r="H785" s="5"/>
    </row>
    <row r="786" spans="1:8" ht="19" thickTop="1" thickBot="1" x14ac:dyDescent="0.25">
      <c r="A786" s="65">
        <v>61000</v>
      </c>
      <c r="B786" s="74" t="s">
        <v>58</v>
      </c>
      <c r="C786" s="60"/>
      <c r="D786" s="61">
        <v>8.25</v>
      </c>
      <c r="E786" s="62">
        <v>1</v>
      </c>
      <c r="F786" s="63" t="s">
        <v>503</v>
      </c>
      <c r="G786" s="72" t="s">
        <v>2300</v>
      </c>
      <c r="H786" s="5"/>
    </row>
    <row r="787" spans="1:8" ht="19" thickTop="1" thickBot="1" x14ac:dyDescent="0.25">
      <c r="A787" s="65">
        <v>61601</v>
      </c>
      <c r="B787" s="74" t="s">
        <v>782</v>
      </c>
      <c r="C787" s="60"/>
      <c r="D787" s="61"/>
      <c r="E787" s="62">
        <v>1</v>
      </c>
      <c r="F787" s="63" t="s">
        <v>0</v>
      </c>
      <c r="G787" s="72" t="s">
        <v>2301</v>
      </c>
      <c r="H787" s="5"/>
    </row>
    <row r="788" spans="1:8" ht="19" thickTop="1" thickBot="1" x14ac:dyDescent="0.25">
      <c r="A788" s="65">
        <v>61801</v>
      </c>
      <c r="B788" s="74" t="s">
        <v>60</v>
      </c>
      <c r="C788" s="60"/>
      <c r="D788" s="61">
        <v>1.8588235294</v>
      </c>
      <c r="E788" s="62">
        <v>1</v>
      </c>
      <c r="F788" s="63" t="s">
        <v>783</v>
      </c>
      <c r="G788" s="72" t="s">
        <v>2302</v>
      </c>
      <c r="H788" s="5"/>
    </row>
    <row r="789" spans="1:8" ht="19" thickTop="1" thickBot="1" x14ac:dyDescent="0.25">
      <c r="A789" s="65">
        <v>61802</v>
      </c>
      <c r="B789" s="74" t="s">
        <v>61</v>
      </c>
      <c r="C789" s="60"/>
      <c r="D789" s="61">
        <v>1.8588235294</v>
      </c>
      <c r="E789" s="62">
        <v>1</v>
      </c>
      <c r="F789" s="63" t="s">
        <v>783</v>
      </c>
      <c r="G789" s="72" t="s">
        <v>2303</v>
      </c>
      <c r="H789" s="5"/>
    </row>
    <row r="790" spans="1:8" ht="19" thickTop="1" thickBot="1" x14ac:dyDescent="0.25">
      <c r="A790" s="65">
        <v>63000</v>
      </c>
      <c r="B790" s="74" t="s">
        <v>162</v>
      </c>
      <c r="C790" s="60"/>
      <c r="D790" s="61">
        <v>5.15</v>
      </c>
      <c r="E790" s="62">
        <v>1</v>
      </c>
      <c r="F790" s="63" t="s">
        <v>637</v>
      </c>
      <c r="G790" s="72" t="s">
        <v>2304</v>
      </c>
      <c r="H790" s="5"/>
    </row>
    <row r="791" spans="1:8" ht="19" thickTop="1" thickBot="1" x14ac:dyDescent="0.25">
      <c r="A791" s="65">
        <v>63002</v>
      </c>
      <c r="B791" s="74" t="s">
        <v>784</v>
      </c>
      <c r="C791" s="60"/>
      <c r="D791" s="61">
        <v>13</v>
      </c>
      <c r="E791" s="62">
        <v>1</v>
      </c>
      <c r="F791" s="63" t="s">
        <v>637</v>
      </c>
      <c r="G791" s="72" t="s">
        <v>2305</v>
      </c>
      <c r="H791" s="5"/>
    </row>
    <row r="792" spans="1:8" ht="19" thickTop="1" thickBot="1" x14ac:dyDescent="0.25">
      <c r="A792" s="65">
        <v>63100</v>
      </c>
      <c r="B792" s="74" t="s">
        <v>785</v>
      </c>
      <c r="C792" s="60"/>
      <c r="D792" s="61">
        <v>5.35</v>
      </c>
      <c r="E792" s="62">
        <v>1</v>
      </c>
      <c r="F792" s="63" t="s">
        <v>0</v>
      </c>
      <c r="G792" s="72" t="s">
        <v>2306</v>
      </c>
      <c r="H792" s="5"/>
    </row>
    <row r="793" spans="1:8" ht="19" thickTop="1" thickBot="1" x14ac:dyDescent="0.25">
      <c r="A793" s="65">
        <v>63200</v>
      </c>
      <c r="B793" s="74" t="s">
        <v>785</v>
      </c>
      <c r="C793" s="60"/>
      <c r="D793" s="61">
        <v>4.8499999999999996</v>
      </c>
      <c r="E793" s="62">
        <v>1</v>
      </c>
      <c r="F793" s="63" t="s">
        <v>0</v>
      </c>
      <c r="G793" s="72" t="s">
        <v>2307</v>
      </c>
      <c r="H793" s="5"/>
    </row>
    <row r="794" spans="1:8" ht="18" thickTop="1" thickBot="1" x14ac:dyDescent="0.25">
      <c r="A794" s="65">
        <v>64000</v>
      </c>
      <c r="B794" s="74" t="s">
        <v>1472</v>
      </c>
      <c r="C794" s="60"/>
      <c r="D794" s="61"/>
      <c r="E794" s="60"/>
      <c r="F794" s="60"/>
      <c r="G794" s="72" t="s">
        <v>2308</v>
      </c>
      <c r="H794" s="5"/>
    </row>
    <row r="795" spans="1:8" ht="19" thickTop="1" thickBot="1" x14ac:dyDescent="0.25">
      <c r="A795" s="65">
        <v>64001</v>
      </c>
      <c r="B795" s="74" t="s">
        <v>786</v>
      </c>
      <c r="C795" s="60"/>
      <c r="D795" s="61">
        <v>360</v>
      </c>
      <c r="E795" s="62">
        <v>1</v>
      </c>
      <c r="F795" s="63" t="s">
        <v>787</v>
      </c>
      <c r="G795" s="72" t="s">
        <v>2309</v>
      </c>
      <c r="H795" s="5"/>
    </row>
    <row r="796" spans="1:8" ht="19" thickTop="1" thickBot="1" x14ac:dyDescent="0.25">
      <c r="A796" s="65">
        <v>64002</v>
      </c>
      <c r="B796" s="74" t="s">
        <v>788</v>
      </c>
      <c r="C796" s="60"/>
      <c r="D796" s="61">
        <v>280</v>
      </c>
      <c r="E796" s="62">
        <v>1</v>
      </c>
      <c r="F796" s="63" t="s">
        <v>787</v>
      </c>
      <c r="G796" s="72" t="s">
        <v>2310</v>
      </c>
      <c r="H796" s="5"/>
    </row>
    <row r="797" spans="1:8" ht="19" thickTop="1" thickBot="1" x14ac:dyDescent="0.25">
      <c r="A797" s="65">
        <v>64003</v>
      </c>
      <c r="B797" s="74" t="s">
        <v>789</v>
      </c>
      <c r="C797" s="60"/>
      <c r="D797" s="61">
        <v>180</v>
      </c>
      <c r="E797" s="62">
        <v>1</v>
      </c>
      <c r="F797" s="63" t="s">
        <v>787</v>
      </c>
      <c r="G797" s="72" t="s">
        <v>2311</v>
      </c>
      <c r="H797" s="5"/>
    </row>
    <row r="798" spans="1:8" ht="19" thickTop="1" thickBot="1" x14ac:dyDescent="0.25">
      <c r="A798" s="65">
        <v>64004</v>
      </c>
      <c r="B798" s="74" t="s">
        <v>790</v>
      </c>
      <c r="C798" s="60"/>
      <c r="D798" s="61">
        <v>280</v>
      </c>
      <c r="E798" s="62">
        <v>1</v>
      </c>
      <c r="F798" s="63" t="s">
        <v>787</v>
      </c>
      <c r="G798" s="72" t="s">
        <v>2312</v>
      </c>
      <c r="H798" s="5"/>
    </row>
    <row r="799" spans="1:8" ht="19" thickTop="1" thickBot="1" x14ac:dyDescent="0.25">
      <c r="A799" s="65">
        <v>64005</v>
      </c>
      <c r="B799" s="74" t="s">
        <v>791</v>
      </c>
      <c r="C799" s="60"/>
      <c r="D799" s="61">
        <v>285</v>
      </c>
      <c r="E799" s="62">
        <v>1</v>
      </c>
      <c r="F799" s="63" t="s">
        <v>787</v>
      </c>
      <c r="G799" s="72" t="s">
        <v>2313</v>
      </c>
      <c r="H799" s="5"/>
    </row>
    <row r="800" spans="1:8" ht="19" thickTop="1" thickBot="1" x14ac:dyDescent="0.25">
      <c r="A800" s="65">
        <v>64006</v>
      </c>
      <c r="B800" s="74" t="s">
        <v>792</v>
      </c>
      <c r="C800" s="60"/>
      <c r="D800" s="61">
        <v>295</v>
      </c>
      <c r="E800" s="62">
        <v>1</v>
      </c>
      <c r="F800" s="63" t="s">
        <v>787</v>
      </c>
      <c r="G800" s="72" t="s">
        <v>2314</v>
      </c>
      <c r="H800" s="5"/>
    </row>
    <row r="801" spans="1:8" ht="19" thickTop="1" thickBot="1" x14ac:dyDescent="0.25">
      <c r="A801" s="65">
        <v>64007</v>
      </c>
      <c r="B801" s="74" t="s">
        <v>793</v>
      </c>
      <c r="C801" s="60"/>
      <c r="D801" s="61">
        <v>295</v>
      </c>
      <c r="E801" s="62">
        <v>1</v>
      </c>
      <c r="F801" s="63" t="s">
        <v>787</v>
      </c>
      <c r="G801" s="72" t="s">
        <v>2315</v>
      </c>
      <c r="H801" s="5"/>
    </row>
    <row r="802" spans="1:8" ht="19" thickTop="1" thickBot="1" x14ac:dyDescent="0.25">
      <c r="A802" s="65">
        <v>64008</v>
      </c>
      <c r="B802" s="74" t="s">
        <v>794</v>
      </c>
      <c r="C802" s="60"/>
      <c r="D802" s="61">
        <v>305</v>
      </c>
      <c r="E802" s="62">
        <v>1</v>
      </c>
      <c r="F802" s="63" t="s">
        <v>787</v>
      </c>
      <c r="G802" s="72" t="s">
        <v>2316</v>
      </c>
      <c r="H802" s="5"/>
    </row>
    <row r="803" spans="1:8" ht="19" thickTop="1" thickBot="1" x14ac:dyDescent="0.25">
      <c r="A803" s="65">
        <v>64009</v>
      </c>
      <c r="B803" s="74" t="s">
        <v>795</v>
      </c>
      <c r="C803" s="60"/>
      <c r="D803" s="61">
        <v>350</v>
      </c>
      <c r="E803" s="62">
        <v>1</v>
      </c>
      <c r="F803" s="63" t="s">
        <v>787</v>
      </c>
      <c r="G803" s="72" t="s">
        <v>2317</v>
      </c>
      <c r="H803" s="5"/>
    </row>
    <row r="804" spans="1:8" ht="19" thickTop="1" thickBot="1" x14ac:dyDescent="0.25">
      <c r="A804" s="65">
        <v>64010</v>
      </c>
      <c r="B804" s="74" t="s">
        <v>796</v>
      </c>
      <c r="C804" s="60"/>
      <c r="D804" s="61">
        <v>385</v>
      </c>
      <c r="E804" s="62">
        <v>1</v>
      </c>
      <c r="F804" s="63" t="s">
        <v>787</v>
      </c>
      <c r="G804" s="72" t="s">
        <v>2318</v>
      </c>
      <c r="H804" s="5"/>
    </row>
    <row r="805" spans="1:8" ht="19" thickTop="1" thickBot="1" x14ac:dyDescent="0.25">
      <c r="A805" s="65">
        <v>64011</v>
      </c>
      <c r="B805" s="74" t="s">
        <v>797</v>
      </c>
      <c r="C805" s="60"/>
      <c r="D805" s="61">
        <v>395</v>
      </c>
      <c r="E805" s="62">
        <v>1</v>
      </c>
      <c r="F805" s="63" t="s">
        <v>787</v>
      </c>
      <c r="G805" s="72" t="s">
        <v>2319</v>
      </c>
      <c r="H805" s="5"/>
    </row>
    <row r="806" spans="1:8" ht="19" thickTop="1" thickBot="1" x14ac:dyDescent="0.25">
      <c r="A806" s="65">
        <v>64012</v>
      </c>
      <c r="B806" s="74" t="s">
        <v>798</v>
      </c>
      <c r="C806" s="60"/>
      <c r="D806" s="61">
        <v>395</v>
      </c>
      <c r="E806" s="62">
        <v>1</v>
      </c>
      <c r="F806" s="63" t="s">
        <v>787</v>
      </c>
      <c r="G806" s="72" t="s">
        <v>2320</v>
      </c>
      <c r="H806" s="5"/>
    </row>
    <row r="807" spans="1:8" ht="19" thickTop="1" thickBot="1" x14ac:dyDescent="0.25">
      <c r="A807" s="65">
        <v>64013</v>
      </c>
      <c r="B807" s="74" t="s">
        <v>799</v>
      </c>
      <c r="C807" s="60"/>
      <c r="D807" s="61">
        <v>305</v>
      </c>
      <c r="E807" s="62">
        <v>1</v>
      </c>
      <c r="F807" s="63" t="s">
        <v>787</v>
      </c>
      <c r="G807" s="72" t="s">
        <v>2321</v>
      </c>
      <c r="H807" s="5"/>
    </row>
    <row r="808" spans="1:8" ht="19" thickTop="1" thickBot="1" x14ac:dyDescent="0.25">
      <c r="A808" s="65">
        <v>64014</v>
      </c>
      <c r="B808" s="74" t="s">
        <v>800</v>
      </c>
      <c r="C808" s="60"/>
      <c r="D808" s="61">
        <v>190</v>
      </c>
      <c r="E808" s="62">
        <v>1</v>
      </c>
      <c r="F808" s="63" t="s">
        <v>787</v>
      </c>
      <c r="G808" s="72" t="s">
        <v>2322</v>
      </c>
      <c r="H808" s="5"/>
    </row>
    <row r="809" spans="1:8" ht="19" thickTop="1" thickBot="1" x14ac:dyDescent="0.25">
      <c r="A809" s="65">
        <v>64015</v>
      </c>
      <c r="B809" s="74" t="s">
        <v>801</v>
      </c>
      <c r="C809" s="60"/>
      <c r="D809" s="61">
        <v>190</v>
      </c>
      <c r="E809" s="62">
        <v>1</v>
      </c>
      <c r="F809" s="63" t="s">
        <v>787</v>
      </c>
      <c r="G809" s="72" t="s">
        <v>2323</v>
      </c>
      <c r="H809" s="5"/>
    </row>
    <row r="810" spans="1:8" ht="19" thickTop="1" thickBot="1" x14ac:dyDescent="0.25">
      <c r="A810" s="65">
        <v>64016</v>
      </c>
      <c r="B810" s="74" t="s">
        <v>802</v>
      </c>
      <c r="C810" s="60"/>
      <c r="D810" s="61">
        <v>325</v>
      </c>
      <c r="E810" s="62">
        <v>1</v>
      </c>
      <c r="F810" s="63" t="s">
        <v>787</v>
      </c>
      <c r="G810" s="72" t="s">
        <v>2324</v>
      </c>
      <c r="H810" s="5"/>
    </row>
    <row r="811" spans="1:8" ht="19" thickTop="1" thickBot="1" x14ac:dyDescent="0.25">
      <c r="A811" s="65">
        <v>64017</v>
      </c>
      <c r="B811" s="74" t="s">
        <v>803</v>
      </c>
      <c r="C811" s="60"/>
      <c r="D811" s="61">
        <v>375</v>
      </c>
      <c r="E811" s="62">
        <v>1</v>
      </c>
      <c r="F811" s="63" t="s">
        <v>787</v>
      </c>
      <c r="G811" s="72" t="s">
        <v>2325</v>
      </c>
      <c r="H811" s="5"/>
    </row>
    <row r="812" spans="1:8" ht="19" thickTop="1" thickBot="1" x14ac:dyDescent="0.25">
      <c r="A812" s="65">
        <v>64018</v>
      </c>
      <c r="B812" s="74" t="s">
        <v>803</v>
      </c>
      <c r="C812" s="60"/>
      <c r="D812" s="61">
        <v>430</v>
      </c>
      <c r="E812" s="62">
        <v>1</v>
      </c>
      <c r="F812" s="63" t="s">
        <v>787</v>
      </c>
      <c r="G812" s="72" t="s">
        <v>2326</v>
      </c>
      <c r="H812" s="5"/>
    </row>
    <row r="813" spans="1:8" ht="19" thickTop="1" thickBot="1" x14ac:dyDescent="0.25">
      <c r="A813" s="65">
        <v>64019</v>
      </c>
      <c r="B813" s="74" t="s">
        <v>804</v>
      </c>
      <c r="C813" s="60"/>
      <c r="D813" s="61">
        <v>370</v>
      </c>
      <c r="E813" s="62">
        <v>1</v>
      </c>
      <c r="F813" s="63" t="s">
        <v>787</v>
      </c>
      <c r="G813" s="72" t="s">
        <v>2327</v>
      </c>
      <c r="H813" s="5"/>
    </row>
    <row r="814" spans="1:8" ht="19" thickTop="1" thickBot="1" x14ac:dyDescent="0.25">
      <c r="A814" s="65">
        <v>64020</v>
      </c>
      <c r="B814" s="74" t="s">
        <v>802</v>
      </c>
      <c r="C814" s="60"/>
      <c r="D814" s="61">
        <v>430</v>
      </c>
      <c r="E814" s="62">
        <v>1</v>
      </c>
      <c r="F814" s="63" t="s">
        <v>787</v>
      </c>
      <c r="G814" s="72" t="s">
        <v>2328</v>
      </c>
      <c r="H814" s="5"/>
    </row>
    <row r="815" spans="1:8" ht="19" thickTop="1" thickBot="1" x14ac:dyDescent="0.25">
      <c r="A815" s="65">
        <v>64021</v>
      </c>
      <c r="B815" s="74" t="s">
        <v>786</v>
      </c>
      <c r="C815" s="60"/>
      <c r="D815" s="61">
        <v>315</v>
      </c>
      <c r="E815" s="62">
        <v>1</v>
      </c>
      <c r="F815" s="63" t="s">
        <v>787</v>
      </c>
      <c r="G815" s="72" t="s">
        <v>2329</v>
      </c>
      <c r="H815" s="5"/>
    </row>
    <row r="816" spans="1:8" ht="19" thickTop="1" thickBot="1" x14ac:dyDescent="0.25">
      <c r="A816" s="65">
        <v>64022</v>
      </c>
      <c r="B816" s="74" t="s">
        <v>796</v>
      </c>
      <c r="C816" s="60"/>
      <c r="D816" s="61">
        <v>335</v>
      </c>
      <c r="E816" s="62">
        <v>1</v>
      </c>
      <c r="F816" s="63" t="s">
        <v>787</v>
      </c>
      <c r="G816" s="72" t="s">
        <v>2330</v>
      </c>
      <c r="H816" s="5"/>
    </row>
    <row r="817" spans="1:8" ht="19" thickTop="1" thickBot="1" x14ac:dyDescent="0.25">
      <c r="A817" s="65">
        <v>64023</v>
      </c>
      <c r="B817" s="74" t="s">
        <v>797</v>
      </c>
      <c r="C817" s="60"/>
      <c r="D817" s="61">
        <v>345</v>
      </c>
      <c r="E817" s="62">
        <v>1</v>
      </c>
      <c r="F817" s="63" t="s">
        <v>787</v>
      </c>
      <c r="G817" s="72" t="s">
        <v>2331</v>
      </c>
      <c r="H817" s="5"/>
    </row>
    <row r="818" spans="1:8" ht="19" thickTop="1" thickBot="1" x14ac:dyDescent="0.25">
      <c r="A818" s="65">
        <v>64024</v>
      </c>
      <c r="B818" s="74" t="s">
        <v>798</v>
      </c>
      <c r="C818" s="60"/>
      <c r="D818" s="61">
        <v>345</v>
      </c>
      <c r="E818" s="62">
        <v>1</v>
      </c>
      <c r="F818" s="63" t="s">
        <v>787</v>
      </c>
      <c r="G818" s="72" t="s">
        <v>2332</v>
      </c>
      <c r="H818" s="5"/>
    </row>
    <row r="819" spans="1:8" ht="19" thickTop="1" thickBot="1" x14ac:dyDescent="0.25">
      <c r="A819" s="65">
        <v>64025</v>
      </c>
      <c r="B819" s="74" t="s">
        <v>795</v>
      </c>
      <c r="C819" s="60"/>
      <c r="D819" s="61">
        <v>400</v>
      </c>
      <c r="E819" s="62">
        <v>1</v>
      </c>
      <c r="F819" s="63" t="s">
        <v>787</v>
      </c>
      <c r="G819" s="72" t="s">
        <v>2333</v>
      </c>
      <c r="H819" s="5"/>
    </row>
    <row r="820" spans="1:8" ht="19" thickTop="1" thickBot="1" x14ac:dyDescent="0.25">
      <c r="A820" s="65">
        <v>64026</v>
      </c>
      <c r="B820" s="74" t="s">
        <v>788</v>
      </c>
      <c r="C820" s="60"/>
      <c r="D820" s="61">
        <v>370</v>
      </c>
      <c r="E820" s="62">
        <v>1</v>
      </c>
      <c r="F820" s="63" t="s">
        <v>787</v>
      </c>
      <c r="G820" s="72" t="s">
        <v>2334</v>
      </c>
      <c r="H820" s="5"/>
    </row>
    <row r="821" spans="1:8" ht="19" thickTop="1" thickBot="1" x14ac:dyDescent="0.25">
      <c r="A821" s="65">
        <v>64027</v>
      </c>
      <c r="B821" s="74" t="s">
        <v>790</v>
      </c>
      <c r="C821" s="60"/>
      <c r="D821" s="61">
        <v>275</v>
      </c>
      <c r="E821" s="62">
        <v>1</v>
      </c>
      <c r="F821" s="63" t="s">
        <v>787</v>
      </c>
      <c r="G821" s="72" t="s">
        <v>2335</v>
      </c>
      <c r="H821" s="5"/>
    </row>
    <row r="822" spans="1:8" ht="19" thickTop="1" thickBot="1" x14ac:dyDescent="0.25">
      <c r="A822" s="65">
        <v>64028</v>
      </c>
      <c r="B822" s="74" t="s">
        <v>791</v>
      </c>
      <c r="C822" s="60"/>
      <c r="D822" s="61">
        <v>290</v>
      </c>
      <c r="E822" s="62">
        <v>1</v>
      </c>
      <c r="F822" s="63" t="s">
        <v>787</v>
      </c>
      <c r="G822" s="72" t="s">
        <v>2336</v>
      </c>
      <c r="H822" s="5"/>
    </row>
    <row r="823" spans="1:8" ht="19" thickTop="1" thickBot="1" x14ac:dyDescent="0.25">
      <c r="A823" s="65">
        <v>64029</v>
      </c>
      <c r="B823" s="74" t="s">
        <v>792</v>
      </c>
      <c r="C823" s="60"/>
      <c r="D823" s="61">
        <v>290</v>
      </c>
      <c r="E823" s="62">
        <v>1</v>
      </c>
      <c r="F823" s="63" t="s">
        <v>787</v>
      </c>
      <c r="G823" s="72" t="s">
        <v>2337</v>
      </c>
      <c r="H823" s="5"/>
    </row>
    <row r="824" spans="1:8" ht="19" thickTop="1" thickBot="1" x14ac:dyDescent="0.25">
      <c r="A824" s="65">
        <v>64030</v>
      </c>
      <c r="B824" s="74" t="s">
        <v>793</v>
      </c>
      <c r="C824" s="60"/>
      <c r="D824" s="61">
        <v>290</v>
      </c>
      <c r="E824" s="62">
        <v>1</v>
      </c>
      <c r="F824" s="63" t="s">
        <v>787</v>
      </c>
      <c r="G824" s="72" t="s">
        <v>2338</v>
      </c>
      <c r="H824" s="5"/>
    </row>
    <row r="825" spans="1:8" ht="19" thickTop="1" thickBot="1" x14ac:dyDescent="0.25">
      <c r="A825" s="65">
        <v>64031</v>
      </c>
      <c r="B825" s="74" t="s">
        <v>805</v>
      </c>
      <c r="C825" s="60"/>
      <c r="D825" s="61">
        <v>300</v>
      </c>
      <c r="E825" s="62">
        <v>1</v>
      </c>
      <c r="F825" s="63" t="s">
        <v>787</v>
      </c>
      <c r="G825" s="72" t="s">
        <v>2339</v>
      </c>
      <c r="H825" s="5"/>
    </row>
    <row r="826" spans="1:8" ht="19" thickTop="1" thickBot="1" x14ac:dyDescent="0.25">
      <c r="A826" s="65">
        <v>64032</v>
      </c>
      <c r="B826" s="74" t="s">
        <v>789</v>
      </c>
      <c r="C826" s="60"/>
      <c r="D826" s="61">
        <v>180</v>
      </c>
      <c r="E826" s="62">
        <v>1</v>
      </c>
      <c r="F826" s="63" t="s">
        <v>787</v>
      </c>
      <c r="G826" s="72" t="s">
        <v>2340</v>
      </c>
      <c r="H826" s="5"/>
    </row>
    <row r="827" spans="1:8" ht="19" thickTop="1" thickBot="1" x14ac:dyDescent="0.25">
      <c r="A827" s="65">
        <v>64033</v>
      </c>
      <c r="B827" s="74" t="s">
        <v>801</v>
      </c>
      <c r="C827" s="60"/>
      <c r="D827" s="61">
        <v>190</v>
      </c>
      <c r="E827" s="62">
        <v>1</v>
      </c>
      <c r="F827" s="63" t="s">
        <v>787</v>
      </c>
      <c r="G827" s="72" t="s">
        <v>2341</v>
      </c>
      <c r="H827" s="5"/>
    </row>
    <row r="828" spans="1:8" ht="19" thickTop="1" thickBot="1" x14ac:dyDescent="0.25">
      <c r="A828" s="65">
        <v>64034</v>
      </c>
      <c r="B828" s="74" t="s">
        <v>800</v>
      </c>
      <c r="C828" s="60"/>
      <c r="D828" s="61">
        <v>190</v>
      </c>
      <c r="E828" s="62">
        <v>1</v>
      </c>
      <c r="F828" s="63" t="s">
        <v>787</v>
      </c>
      <c r="G828" s="72" t="s">
        <v>2342</v>
      </c>
      <c r="H828" s="5"/>
    </row>
    <row r="829" spans="1:8" ht="19" thickTop="1" thickBot="1" x14ac:dyDescent="0.25">
      <c r="A829" s="65">
        <v>64035</v>
      </c>
      <c r="B829" s="74" t="s">
        <v>806</v>
      </c>
      <c r="C829" s="60"/>
      <c r="D829" s="61">
        <v>255</v>
      </c>
      <c r="E829" s="62">
        <v>1</v>
      </c>
      <c r="F829" s="63" t="s">
        <v>787</v>
      </c>
      <c r="G829" s="72" t="s">
        <v>2343</v>
      </c>
      <c r="H829" s="5"/>
    </row>
    <row r="830" spans="1:8" ht="19" thickTop="1" thickBot="1" x14ac:dyDescent="0.25">
      <c r="A830" s="65">
        <v>64036</v>
      </c>
      <c r="B830" s="74" t="s">
        <v>807</v>
      </c>
      <c r="C830" s="60"/>
      <c r="D830" s="61">
        <v>395</v>
      </c>
      <c r="E830" s="62">
        <v>1</v>
      </c>
      <c r="F830" s="63" t="s">
        <v>787</v>
      </c>
      <c r="G830" s="72" t="s">
        <v>2344</v>
      </c>
      <c r="H830" s="5"/>
    </row>
    <row r="831" spans="1:8" ht="19" thickTop="1" thickBot="1" x14ac:dyDescent="0.25">
      <c r="A831" s="65">
        <v>64037</v>
      </c>
      <c r="B831" s="74" t="s">
        <v>808</v>
      </c>
      <c r="C831" s="60"/>
      <c r="D831" s="61">
        <v>415</v>
      </c>
      <c r="E831" s="62">
        <v>1</v>
      </c>
      <c r="F831" s="63" t="s">
        <v>787</v>
      </c>
      <c r="G831" s="72" t="s">
        <v>2345</v>
      </c>
      <c r="H831" s="5"/>
    </row>
    <row r="832" spans="1:8" ht="19" thickTop="1" thickBot="1" x14ac:dyDescent="0.25">
      <c r="A832" s="65">
        <v>64038</v>
      </c>
      <c r="B832" s="74" t="s">
        <v>809</v>
      </c>
      <c r="C832" s="60"/>
      <c r="D832" s="61">
        <v>300</v>
      </c>
      <c r="E832" s="62">
        <v>1</v>
      </c>
      <c r="F832" s="63" t="s">
        <v>787</v>
      </c>
      <c r="G832" s="72" t="s">
        <v>2346</v>
      </c>
      <c r="H832" s="5"/>
    </row>
    <row r="833" spans="1:8" ht="19" thickTop="1" thickBot="1" x14ac:dyDescent="0.25">
      <c r="A833" s="65">
        <v>64039</v>
      </c>
      <c r="B833" s="74" t="s">
        <v>810</v>
      </c>
      <c r="C833" s="60"/>
      <c r="D833" s="61">
        <v>310</v>
      </c>
      <c r="E833" s="62">
        <v>1</v>
      </c>
      <c r="F833" s="63" t="s">
        <v>787</v>
      </c>
      <c r="G833" s="72" t="s">
        <v>2347</v>
      </c>
      <c r="H833" s="5"/>
    </row>
    <row r="834" spans="1:8" ht="19" thickTop="1" thickBot="1" x14ac:dyDescent="0.25">
      <c r="A834" s="65">
        <v>64041</v>
      </c>
      <c r="B834" s="74" t="s">
        <v>811</v>
      </c>
      <c r="C834" s="60"/>
      <c r="D834" s="61">
        <v>345</v>
      </c>
      <c r="E834" s="62">
        <v>1</v>
      </c>
      <c r="F834" s="63" t="s">
        <v>787</v>
      </c>
      <c r="G834" s="72" t="s">
        <v>2348</v>
      </c>
      <c r="H834" s="5"/>
    </row>
    <row r="835" spans="1:8" ht="19" thickTop="1" thickBot="1" x14ac:dyDescent="0.25">
      <c r="A835" s="65">
        <v>64042</v>
      </c>
      <c r="B835" s="74" t="s">
        <v>805</v>
      </c>
      <c r="C835" s="60"/>
      <c r="D835" s="61">
        <v>400</v>
      </c>
      <c r="E835" s="62">
        <v>1</v>
      </c>
      <c r="F835" s="63" t="s">
        <v>787</v>
      </c>
      <c r="G835" s="72" t="s">
        <v>2349</v>
      </c>
      <c r="H835" s="5"/>
    </row>
    <row r="836" spans="1:8" ht="19" thickTop="1" thickBot="1" x14ac:dyDescent="0.25">
      <c r="A836" s="65">
        <v>64043</v>
      </c>
      <c r="B836" s="74" t="s">
        <v>812</v>
      </c>
      <c r="C836" s="60"/>
      <c r="D836" s="61">
        <v>360</v>
      </c>
      <c r="E836" s="62">
        <v>1</v>
      </c>
      <c r="F836" s="63" t="s">
        <v>787</v>
      </c>
      <c r="G836" s="72" t="s">
        <v>2350</v>
      </c>
      <c r="H836" s="5"/>
    </row>
    <row r="837" spans="1:8" ht="19" thickTop="1" thickBot="1" x14ac:dyDescent="0.25">
      <c r="A837" s="65">
        <v>64044</v>
      </c>
      <c r="B837" s="74" t="s">
        <v>813</v>
      </c>
      <c r="C837" s="60"/>
      <c r="D837" s="61">
        <v>415</v>
      </c>
      <c r="E837" s="62">
        <v>1</v>
      </c>
      <c r="F837" s="63" t="s">
        <v>787</v>
      </c>
      <c r="G837" s="72" t="s">
        <v>2351</v>
      </c>
      <c r="H837" s="5"/>
    </row>
    <row r="838" spans="1:8" ht="19" thickTop="1" thickBot="1" x14ac:dyDescent="0.25">
      <c r="A838" s="65">
        <v>64051</v>
      </c>
      <c r="B838" s="74" t="s">
        <v>814</v>
      </c>
      <c r="C838" s="60"/>
      <c r="D838" s="61">
        <v>980</v>
      </c>
      <c r="E838" s="62">
        <v>1</v>
      </c>
      <c r="F838" s="63" t="s">
        <v>787</v>
      </c>
      <c r="G838" s="72" t="s">
        <v>2352</v>
      </c>
      <c r="H838" s="5"/>
    </row>
    <row r="839" spans="1:8" ht="19" thickTop="1" thickBot="1" x14ac:dyDescent="0.25">
      <c r="A839" s="65">
        <v>64053</v>
      </c>
      <c r="B839" s="74" t="s">
        <v>815</v>
      </c>
      <c r="C839" s="60"/>
      <c r="D839" s="61">
        <v>740</v>
      </c>
      <c r="E839" s="62">
        <v>1</v>
      </c>
      <c r="F839" s="63" t="s">
        <v>787</v>
      </c>
      <c r="G839" s="72" t="s">
        <v>2353</v>
      </c>
      <c r="H839" s="5"/>
    </row>
    <row r="840" spans="1:8" ht="19" thickTop="1" thickBot="1" x14ac:dyDescent="0.25">
      <c r="A840" s="65">
        <v>64054</v>
      </c>
      <c r="B840" s="74" t="s">
        <v>816</v>
      </c>
      <c r="C840" s="60"/>
      <c r="D840" s="61">
        <v>1120</v>
      </c>
      <c r="E840" s="62">
        <v>1</v>
      </c>
      <c r="F840" s="63" t="s">
        <v>787</v>
      </c>
      <c r="G840" s="72" t="s">
        <v>2354</v>
      </c>
      <c r="H840" s="5"/>
    </row>
    <row r="841" spans="1:8" ht="19" thickTop="1" thickBot="1" x14ac:dyDescent="0.25">
      <c r="A841" s="65">
        <v>64055</v>
      </c>
      <c r="B841" s="74" t="s">
        <v>817</v>
      </c>
      <c r="C841" s="60"/>
      <c r="D841" s="61">
        <v>1100</v>
      </c>
      <c r="E841" s="62">
        <v>1</v>
      </c>
      <c r="F841" s="63" t="s">
        <v>787</v>
      </c>
      <c r="G841" s="72" t="s">
        <v>2355</v>
      </c>
      <c r="H841" s="5"/>
    </row>
    <row r="842" spans="1:8" ht="19" thickTop="1" thickBot="1" x14ac:dyDescent="0.25">
      <c r="A842" s="65">
        <v>64056</v>
      </c>
      <c r="B842" s="74" t="s">
        <v>818</v>
      </c>
      <c r="C842" s="60"/>
      <c r="D842" s="61">
        <v>1000</v>
      </c>
      <c r="E842" s="62">
        <v>1</v>
      </c>
      <c r="F842" s="63" t="s">
        <v>787</v>
      </c>
      <c r="G842" s="72" t="s">
        <v>2356</v>
      </c>
      <c r="H842" s="5"/>
    </row>
    <row r="843" spans="1:8" ht="19" thickTop="1" thickBot="1" x14ac:dyDescent="0.25">
      <c r="A843" s="65">
        <v>64057</v>
      </c>
      <c r="B843" s="74" t="s">
        <v>819</v>
      </c>
      <c r="C843" s="60"/>
      <c r="D843" s="61">
        <v>1080</v>
      </c>
      <c r="E843" s="62">
        <v>1</v>
      </c>
      <c r="F843" s="63" t="s">
        <v>787</v>
      </c>
      <c r="G843" s="72" t="s">
        <v>2357</v>
      </c>
      <c r="H843" s="5"/>
    </row>
    <row r="844" spans="1:8" ht="19" thickTop="1" thickBot="1" x14ac:dyDescent="0.25">
      <c r="A844" s="65">
        <v>64058</v>
      </c>
      <c r="B844" s="74" t="s">
        <v>820</v>
      </c>
      <c r="C844" s="60"/>
      <c r="D844" s="61">
        <v>720</v>
      </c>
      <c r="E844" s="62">
        <v>1</v>
      </c>
      <c r="F844" s="63" t="s">
        <v>787</v>
      </c>
      <c r="G844" s="72" t="s">
        <v>2358</v>
      </c>
      <c r="H844" s="5"/>
    </row>
    <row r="845" spans="1:8" ht="19" thickTop="1" thickBot="1" x14ac:dyDescent="0.25">
      <c r="A845" s="65">
        <v>64059</v>
      </c>
      <c r="B845" s="74" t="s">
        <v>821</v>
      </c>
      <c r="C845" s="60"/>
      <c r="D845" s="61">
        <v>775</v>
      </c>
      <c r="E845" s="62">
        <v>1</v>
      </c>
      <c r="F845" s="63" t="s">
        <v>787</v>
      </c>
      <c r="G845" s="72" t="s">
        <v>2359</v>
      </c>
      <c r="H845" s="5"/>
    </row>
    <row r="846" spans="1:8" ht="18" thickTop="1" thickBot="1" x14ac:dyDescent="0.25">
      <c r="A846" s="65">
        <v>64060</v>
      </c>
      <c r="B846" s="74" t="s">
        <v>3052</v>
      </c>
      <c r="C846" s="60"/>
      <c r="D846" s="61"/>
      <c r="E846" s="62"/>
      <c r="F846" s="63"/>
      <c r="G846" s="166" t="s">
        <v>3051</v>
      </c>
      <c r="H846" s="5"/>
    </row>
    <row r="847" spans="1:8" ht="18" thickTop="1" thickBot="1" x14ac:dyDescent="0.25">
      <c r="A847" s="65">
        <v>64100</v>
      </c>
      <c r="B847" s="74" t="s">
        <v>3069</v>
      </c>
      <c r="C847" s="60"/>
      <c r="D847" s="61"/>
      <c r="E847" s="60"/>
      <c r="F847" s="60"/>
      <c r="G847" s="72" t="s">
        <v>2360</v>
      </c>
      <c r="H847" s="5"/>
    </row>
    <row r="848" spans="1:8" ht="18" thickTop="1" thickBot="1" x14ac:dyDescent="0.25">
      <c r="A848" s="65">
        <v>64101</v>
      </c>
      <c r="B848" s="74" t="s">
        <v>1473</v>
      </c>
      <c r="C848" s="60"/>
      <c r="D848" s="61"/>
      <c r="E848" s="60"/>
      <c r="F848" s="60"/>
      <c r="G848" s="72" t="s">
        <v>2361</v>
      </c>
      <c r="H848" s="5"/>
    </row>
    <row r="849" spans="1:8" ht="19" thickTop="1" thickBot="1" x14ac:dyDescent="0.25">
      <c r="A849" s="65">
        <v>64102</v>
      </c>
      <c r="B849" s="74" t="s">
        <v>822</v>
      </c>
      <c r="C849" s="60"/>
      <c r="D849" s="61">
        <v>505</v>
      </c>
      <c r="E849" s="62">
        <v>1000</v>
      </c>
      <c r="F849" s="63" t="s">
        <v>823</v>
      </c>
      <c r="G849" s="72" t="s">
        <v>2362</v>
      </c>
      <c r="H849" s="5"/>
    </row>
    <row r="850" spans="1:8" ht="19" thickTop="1" thickBot="1" x14ac:dyDescent="0.25">
      <c r="A850" s="65">
        <v>64105</v>
      </c>
      <c r="B850" s="74" t="s">
        <v>824</v>
      </c>
      <c r="C850" s="60"/>
      <c r="D850" s="61">
        <v>450</v>
      </c>
      <c r="E850" s="62">
        <v>1000</v>
      </c>
      <c r="F850" s="63" t="s">
        <v>825</v>
      </c>
      <c r="G850" s="72" t="s">
        <v>2363</v>
      </c>
      <c r="H850" s="5"/>
    </row>
    <row r="851" spans="1:8" ht="19" thickTop="1" thickBot="1" x14ac:dyDescent="0.25">
      <c r="A851" s="65">
        <v>64120</v>
      </c>
      <c r="B851" s="74" t="s">
        <v>826</v>
      </c>
      <c r="C851" s="60"/>
      <c r="D851" s="61">
        <v>475</v>
      </c>
      <c r="E851" s="62">
        <v>1000</v>
      </c>
      <c r="F851" s="63" t="s">
        <v>825</v>
      </c>
      <c r="G851" s="72" t="s">
        <v>2364</v>
      </c>
      <c r="H851" s="5"/>
    </row>
    <row r="852" spans="1:8" ht="19" thickTop="1" thickBot="1" x14ac:dyDescent="0.25">
      <c r="A852" s="65">
        <v>64121</v>
      </c>
      <c r="B852" s="74" t="s">
        <v>827</v>
      </c>
      <c r="C852" s="60"/>
      <c r="D852" s="61">
        <v>575</v>
      </c>
      <c r="E852" s="62">
        <v>1000</v>
      </c>
      <c r="F852" s="63" t="s">
        <v>825</v>
      </c>
      <c r="G852" s="72" t="s">
        <v>2365</v>
      </c>
      <c r="H852" s="5"/>
    </row>
    <row r="853" spans="1:8" ht="19" thickTop="1" thickBot="1" x14ac:dyDescent="0.25">
      <c r="A853" s="65">
        <v>64122</v>
      </c>
      <c r="B853" s="74" t="s">
        <v>828</v>
      </c>
      <c r="C853" s="60"/>
      <c r="D853" s="61">
        <v>480</v>
      </c>
      <c r="E853" s="62">
        <v>1000</v>
      </c>
      <c r="F853" s="63" t="s">
        <v>825</v>
      </c>
      <c r="G853" s="72" t="s">
        <v>2366</v>
      </c>
      <c r="H853" s="5"/>
    </row>
    <row r="854" spans="1:8" ht="19" thickTop="1" thickBot="1" x14ac:dyDescent="0.25">
      <c r="A854" s="65">
        <v>64123</v>
      </c>
      <c r="B854" s="74" t="s">
        <v>829</v>
      </c>
      <c r="C854" s="60"/>
      <c r="D854" s="61">
        <v>415</v>
      </c>
      <c r="E854" s="62">
        <v>1000</v>
      </c>
      <c r="F854" s="63" t="s">
        <v>825</v>
      </c>
      <c r="G854" s="72" t="s">
        <v>2367</v>
      </c>
      <c r="H854" s="5"/>
    </row>
    <row r="855" spans="1:8" ht="19" thickTop="1" thickBot="1" x14ac:dyDescent="0.25">
      <c r="A855" s="65">
        <v>64140</v>
      </c>
      <c r="B855" s="74" t="s">
        <v>830</v>
      </c>
      <c r="C855" s="60"/>
      <c r="D855" s="61">
        <v>295</v>
      </c>
      <c r="E855" s="62">
        <v>1000</v>
      </c>
      <c r="F855" s="63" t="s">
        <v>825</v>
      </c>
      <c r="G855" s="72" t="s">
        <v>2368</v>
      </c>
      <c r="H855" s="5"/>
    </row>
    <row r="856" spans="1:8" ht="19" thickTop="1" thickBot="1" x14ac:dyDescent="0.25">
      <c r="A856" s="65">
        <v>64142</v>
      </c>
      <c r="B856" s="74" t="s">
        <v>831</v>
      </c>
      <c r="C856" s="60"/>
      <c r="D856" s="61">
        <v>300</v>
      </c>
      <c r="E856" s="62">
        <v>1000</v>
      </c>
      <c r="F856" s="63" t="s">
        <v>825</v>
      </c>
      <c r="G856" s="72" t="s">
        <v>2369</v>
      </c>
      <c r="H856" s="5"/>
    </row>
    <row r="857" spans="1:8" ht="19" thickTop="1" thickBot="1" x14ac:dyDescent="0.25">
      <c r="A857" s="65">
        <v>64143</v>
      </c>
      <c r="B857" s="74" t="s">
        <v>832</v>
      </c>
      <c r="C857" s="60"/>
      <c r="D857" s="61">
        <v>330</v>
      </c>
      <c r="E857" s="62">
        <v>1000</v>
      </c>
      <c r="F857" s="63" t="s">
        <v>825</v>
      </c>
      <c r="G857" s="72" t="s">
        <v>2370</v>
      </c>
      <c r="H857" s="5"/>
    </row>
    <row r="858" spans="1:8" ht="19" thickTop="1" thickBot="1" x14ac:dyDescent="0.25">
      <c r="A858" s="65">
        <v>64144</v>
      </c>
      <c r="B858" s="74" t="s">
        <v>833</v>
      </c>
      <c r="C858" s="60"/>
      <c r="D858" s="61">
        <v>455</v>
      </c>
      <c r="E858" s="62">
        <v>1000</v>
      </c>
      <c r="F858" s="63" t="s">
        <v>823</v>
      </c>
      <c r="G858" s="72" t="s">
        <v>2371</v>
      </c>
      <c r="H858" s="5"/>
    </row>
    <row r="859" spans="1:8" ht="19" thickTop="1" thickBot="1" x14ac:dyDescent="0.25">
      <c r="A859" s="65">
        <v>64155</v>
      </c>
      <c r="B859" s="74" t="s">
        <v>834</v>
      </c>
      <c r="C859" s="60"/>
      <c r="D859" s="61">
        <v>450</v>
      </c>
      <c r="E859" s="62">
        <v>1000</v>
      </c>
      <c r="F859" s="63" t="s">
        <v>823</v>
      </c>
      <c r="G859" s="72" t="s">
        <v>2372</v>
      </c>
      <c r="H859" s="5"/>
    </row>
    <row r="860" spans="1:8" ht="19" thickTop="1" thickBot="1" x14ac:dyDescent="0.25">
      <c r="A860" s="65">
        <v>64160</v>
      </c>
      <c r="B860" s="74" t="s">
        <v>835</v>
      </c>
      <c r="C860" s="60"/>
      <c r="D860" s="61">
        <v>340</v>
      </c>
      <c r="E860" s="62">
        <v>1000</v>
      </c>
      <c r="F860" s="63" t="s">
        <v>825</v>
      </c>
      <c r="G860" s="72" t="s">
        <v>2373</v>
      </c>
      <c r="H860" s="5"/>
    </row>
    <row r="861" spans="1:8" ht="19" thickTop="1" thickBot="1" x14ac:dyDescent="0.25">
      <c r="A861" s="65">
        <v>64162</v>
      </c>
      <c r="B861" s="74" t="s">
        <v>836</v>
      </c>
      <c r="C861" s="60"/>
      <c r="D861" s="61">
        <v>500</v>
      </c>
      <c r="E861" s="62">
        <v>1000</v>
      </c>
      <c r="F861" s="63" t="s">
        <v>823</v>
      </c>
      <c r="G861" s="72" t="s">
        <v>2374</v>
      </c>
      <c r="H861" s="5"/>
    </row>
    <row r="862" spans="1:8" ht="19" thickTop="1" thickBot="1" x14ac:dyDescent="0.25">
      <c r="A862" s="65">
        <v>64163</v>
      </c>
      <c r="B862" s="74" t="s">
        <v>837</v>
      </c>
      <c r="C862" s="60"/>
      <c r="D862" s="61">
        <v>765</v>
      </c>
      <c r="E862" s="62">
        <v>1000</v>
      </c>
      <c r="F862" s="63" t="s">
        <v>823</v>
      </c>
      <c r="G862" s="72" t="s">
        <v>2375</v>
      </c>
      <c r="H862" s="5"/>
    </row>
    <row r="863" spans="1:8" ht="19" thickTop="1" thickBot="1" x14ac:dyDescent="0.25">
      <c r="A863" s="65">
        <v>64164</v>
      </c>
      <c r="B863" s="74" t="s">
        <v>838</v>
      </c>
      <c r="C863" s="60"/>
      <c r="D863" s="61">
        <v>525</v>
      </c>
      <c r="E863" s="62">
        <v>1000</v>
      </c>
      <c r="F863" s="63" t="s">
        <v>823</v>
      </c>
      <c r="G863" s="72" t="s">
        <v>2376</v>
      </c>
      <c r="H863" s="5"/>
    </row>
    <row r="864" spans="1:8" ht="19" thickTop="1" thickBot="1" x14ac:dyDescent="0.25">
      <c r="A864" s="65">
        <v>64166</v>
      </c>
      <c r="B864" s="74" t="s">
        <v>839</v>
      </c>
      <c r="C864" s="60"/>
      <c r="D864" s="61">
        <v>670</v>
      </c>
      <c r="E864" s="62">
        <v>1000</v>
      </c>
      <c r="F864" s="63" t="s">
        <v>823</v>
      </c>
      <c r="G864" s="72" t="s">
        <v>2377</v>
      </c>
      <c r="H864" s="5"/>
    </row>
    <row r="865" spans="1:8" ht="19" thickTop="1" thickBot="1" x14ac:dyDescent="0.25">
      <c r="A865" s="65">
        <v>64167</v>
      </c>
      <c r="B865" s="74" t="s">
        <v>840</v>
      </c>
      <c r="C865" s="60"/>
      <c r="D865" s="61">
        <v>78.25</v>
      </c>
      <c r="E865" s="62">
        <v>1000</v>
      </c>
      <c r="F865" s="63" t="s">
        <v>823</v>
      </c>
      <c r="G865" s="72" t="s">
        <v>2378</v>
      </c>
      <c r="H865" s="5"/>
    </row>
    <row r="866" spans="1:8" ht="19" thickTop="1" thickBot="1" x14ac:dyDescent="0.25">
      <c r="A866" s="65">
        <v>64168</v>
      </c>
      <c r="B866" s="74" t="s">
        <v>841</v>
      </c>
      <c r="C866" s="60"/>
      <c r="D866" s="61">
        <v>790</v>
      </c>
      <c r="E866" s="62">
        <v>1000</v>
      </c>
      <c r="F866" s="63" t="s">
        <v>823</v>
      </c>
      <c r="G866" s="72" t="s">
        <v>2379</v>
      </c>
      <c r="H866" s="5"/>
    </row>
    <row r="867" spans="1:8" ht="19" thickTop="1" thickBot="1" x14ac:dyDescent="0.25">
      <c r="A867" s="65">
        <v>64169</v>
      </c>
      <c r="B867" s="74" t="s">
        <v>842</v>
      </c>
      <c r="C867" s="60"/>
      <c r="D867" s="61">
        <v>595</v>
      </c>
      <c r="E867" s="62">
        <v>1000</v>
      </c>
      <c r="F867" s="63" t="s">
        <v>823</v>
      </c>
      <c r="G867" s="72" t="s">
        <v>2380</v>
      </c>
      <c r="H867" s="5"/>
    </row>
    <row r="868" spans="1:8" ht="19" thickTop="1" thickBot="1" x14ac:dyDescent="0.25">
      <c r="A868" s="65">
        <v>64170</v>
      </c>
      <c r="B868" s="74" t="s">
        <v>843</v>
      </c>
      <c r="C868" s="60"/>
      <c r="D868" s="61">
        <v>605</v>
      </c>
      <c r="E868" s="62">
        <v>1000</v>
      </c>
      <c r="F868" s="63" t="s">
        <v>823</v>
      </c>
      <c r="G868" s="72" t="s">
        <v>2381</v>
      </c>
      <c r="H868" s="5"/>
    </row>
    <row r="869" spans="1:8" ht="19" thickTop="1" thickBot="1" x14ac:dyDescent="0.25">
      <c r="A869" s="65">
        <v>64171</v>
      </c>
      <c r="B869" s="74" t="s">
        <v>844</v>
      </c>
      <c r="C869" s="60"/>
      <c r="D869" s="61">
        <v>880</v>
      </c>
      <c r="E869" s="62">
        <v>1000</v>
      </c>
      <c r="F869" s="63" t="s">
        <v>823</v>
      </c>
      <c r="G869" s="72" t="s">
        <v>2382</v>
      </c>
      <c r="H869" s="5"/>
    </row>
    <row r="870" spans="1:8" ht="19" thickTop="1" thickBot="1" x14ac:dyDescent="0.25">
      <c r="A870" s="65">
        <v>64172</v>
      </c>
      <c r="B870" s="74" t="s">
        <v>845</v>
      </c>
      <c r="C870" s="60"/>
      <c r="D870" s="61">
        <v>480</v>
      </c>
      <c r="E870" s="62">
        <v>1000</v>
      </c>
      <c r="F870" s="63" t="s">
        <v>823</v>
      </c>
      <c r="G870" s="72" t="s">
        <v>2383</v>
      </c>
      <c r="H870" s="5"/>
    </row>
    <row r="871" spans="1:8" ht="19" thickTop="1" thickBot="1" x14ac:dyDescent="0.25">
      <c r="A871" s="65">
        <v>64173</v>
      </c>
      <c r="B871" s="74" t="s">
        <v>846</v>
      </c>
      <c r="C871" s="60"/>
      <c r="D871" s="61">
        <v>735</v>
      </c>
      <c r="E871" s="62">
        <v>1000</v>
      </c>
      <c r="F871" s="63" t="s">
        <v>823</v>
      </c>
      <c r="G871" s="72" t="s">
        <v>2384</v>
      </c>
      <c r="H871" s="5"/>
    </row>
    <row r="872" spans="1:8" ht="19" thickTop="1" thickBot="1" x14ac:dyDescent="0.25">
      <c r="A872" s="65">
        <v>64174</v>
      </c>
      <c r="B872" s="74" t="s">
        <v>847</v>
      </c>
      <c r="C872" s="60"/>
      <c r="D872" s="61">
        <v>395</v>
      </c>
      <c r="E872" s="62">
        <v>1000</v>
      </c>
      <c r="F872" s="63" t="s">
        <v>825</v>
      </c>
      <c r="G872" s="72" t="s">
        <v>2385</v>
      </c>
      <c r="H872" s="5"/>
    </row>
    <row r="873" spans="1:8" ht="19" thickTop="1" thickBot="1" x14ac:dyDescent="0.25">
      <c r="A873" s="65">
        <v>64175</v>
      </c>
      <c r="B873" s="74" t="s">
        <v>848</v>
      </c>
      <c r="C873" s="60"/>
      <c r="D873" s="61">
        <v>480</v>
      </c>
      <c r="E873" s="62">
        <v>1000</v>
      </c>
      <c r="F873" s="63" t="s">
        <v>825</v>
      </c>
      <c r="G873" s="72" t="s">
        <v>2386</v>
      </c>
      <c r="H873" s="5"/>
    </row>
    <row r="874" spans="1:8" ht="19" thickTop="1" thickBot="1" x14ac:dyDescent="0.25">
      <c r="A874" s="65">
        <v>64176</v>
      </c>
      <c r="B874" s="74" t="s">
        <v>849</v>
      </c>
      <c r="C874" s="60"/>
      <c r="D874" s="61">
        <v>685.5</v>
      </c>
      <c r="E874" s="62">
        <v>1000</v>
      </c>
      <c r="F874" s="63" t="s">
        <v>825</v>
      </c>
      <c r="G874" s="72" t="s">
        <v>2387</v>
      </c>
      <c r="H874" s="5"/>
    </row>
    <row r="875" spans="1:8" ht="19" thickTop="1" thickBot="1" x14ac:dyDescent="0.25">
      <c r="A875" s="65">
        <v>64177</v>
      </c>
      <c r="B875" s="74" t="s">
        <v>850</v>
      </c>
      <c r="C875" s="60"/>
      <c r="D875" s="61">
        <v>460</v>
      </c>
      <c r="E875" s="62">
        <v>1000</v>
      </c>
      <c r="F875" s="63" t="s">
        <v>825</v>
      </c>
      <c r="G875" s="72" t="s">
        <v>2388</v>
      </c>
      <c r="H875" s="5"/>
    </row>
    <row r="876" spans="1:8" ht="19" thickTop="1" thickBot="1" x14ac:dyDescent="0.25">
      <c r="A876" s="65">
        <v>64178</v>
      </c>
      <c r="B876" s="74" t="s">
        <v>851</v>
      </c>
      <c r="C876" s="60"/>
      <c r="D876" s="61">
        <v>570</v>
      </c>
      <c r="E876" s="62">
        <v>1000</v>
      </c>
      <c r="F876" s="63" t="s">
        <v>825</v>
      </c>
      <c r="G876" s="72" t="s">
        <v>2389</v>
      </c>
      <c r="H876" s="5"/>
    </row>
    <row r="877" spans="1:8" ht="19" thickTop="1" thickBot="1" x14ac:dyDescent="0.25">
      <c r="A877" s="65">
        <v>64179</v>
      </c>
      <c r="B877" s="74" t="s">
        <v>852</v>
      </c>
      <c r="C877" s="60"/>
      <c r="D877" s="61">
        <v>1000</v>
      </c>
      <c r="E877" s="62">
        <v>1000</v>
      </c>
      <c r="F877" s="63" t="s">
        <v>823</v>
      </c>
      <c r="G877" s="72" t="s">
        <v>2390</v>
      </c>
      <c r="H877" s="5"/>
    </row>
    <row r="878" spans="1:8" ht="19" thickTop="1" thickBot="1" x14ac:dyDescent="0.25">
      <c r="A878" s="65">
        <v>64180</v>
      </c>
      <c r="B878" s="74" t="s">
        <v>853</v>
      </c>
      <c r="C878" s="60"/>
      <c r="D878" s="61">
        <v>680</v>
      </c>
      <c r="E878" s="62">
        <v>1000</v>
      </c>
      <c r="F878" s="63" t="s">
        <v>823</v>
      </c>
      <c r="G878" s="72" t="s">
        <v>2391</v>
      </c>
      <c r="H878" s="5"/>
    </row>
    <row r="879" spans="1:8" ht="19" thickTop="1" thickBot="1" x14ac:dyDescent="0.25">
      <c r="A879" s="65">
        <v>64181</v>
      </c>
      <c r="B879" s="74" t="s">
        <v>854</v>
      </c>
      <c r="C879" s="60"/>
      <c r="D879" s="61">
        <v>575</v>
      </c>
      <c r="E879" s="62">
        <v>1000</v>
      </c>
      <c r="F879" s="63" t="s">
        <v>823</v>
      </c>
      <c r="G879" s="72" t="s">
        <v>2392</v>
      </c>
      <c r="H879" s="5"/>
    </row>
    <row r="880" spans="1:8" ht="19" thickTop="1" thickBot="1" x14ac:dyDescent="0.25">
      <c r="A880" s="65">
        <v>64182</v>
      </c>
      <c r="B880" s="74" t="s">
        <v>855</v>
      </c>
      <c r="C880" s="60"/>
      <c r="D880" s="61">
        <v>745</v>
      </c>
      <c r="E880" s="62">
        <v>1000</v>
      </c>
      <c r="F880" s="63" t="s">
        <v>825</v>
      </c>
      <c r="G880" s="72" t="s">
        <v>2393</v>
      </c>
      <c r="H880" s="5"/>
    </row>
    <row r="881" spans="1:8" ht="19" thickTop="1" thickBot="1" x14ac:dyDescent="0.25">
      <c r="A881" s="65">
        <v>64183</v>
      </c>
      <c r="B881" s="74" t="s">
        <v>856</v>
      </c>
      <c r="C881" s="60"/>
      <c r="D881" s="61">
        <v>865</v>
      </c>
      <c r="E881" s="62">
        <v>1000</v>
      </c>
      <c r="F881" s="63" t="s">
        <v>823</v>
      </c>
      <c r="G881" s="72" t="s">
        <v>2394</v>
      </c>
      <c r="H881" s="5"/>
    </row>
    <row r="882" spans="1:8" ht="19" thickTop="1" thickBot="1" x14ac:dyDescent="0.25">
      <c r="A882" s="65">
        <v>64184</v>
      </c>
      <c r="B882" s="74" t="s">
        <v>857</v>
      </c>
      <c r="C882" s="60"/>
      <c r="D882" s="61">
        <v>655</v>
      </c>
      <c r="E882" s="62">
        <v>1000</v>
      </c>
      <c r="F882" s="63" t="s">
        <v>823</v>
      </c>
      <c r="G882" s="72" t="s">
        <v>2395</v>
      </c>
      <c r="H882" s="5"/>
    </row>
    <row r="883" spans="1:8" ht="19" thickTop="1" thickBot="1" x14ac:dyDescent="0.25">
      <c r="A883" s="65">
        <v>64185</v>
      </c>
      <c r="B883" s="74" t="s">
        <v>858</v>
      </c>
      <c r="C883" s="60"/>
      <c r="D883" s="61">
        <v>800</v>
      </c>
      <c r="E883" s="62">
        <v>1000</v>
      </c>
      <c r="F883" s="63" t="s">
        <v>825</v>
      </c>
      <c r="G883" s="72" t="s">
        <v>2396</v>
      </c>
      <c r="H883" s="5"/>
    </row>
    <row r="884" spans="1:8" ht="19" thickTop="1" thickBot="1" x14ac:dyDescent="0.25">
      <c r="A884" s="65">
        <v>64190</v>
      </c>
      <c r="B884" s="74" t="s">
        <v>859</v>
      </c>
      <c r="C884" s="60"/>
      <c r="D884" s="61">
        <v>645</v>
      </c>
      <c r="E884" s="62">
        <v>1000</v>
      </c>
      <c r="F884" s="63" t="s">
        <v>823</v>
      </c>
      <c r="G884" s="72" t="s">
        <v>2397</v>
      </c>
      <c r="H884" s="5"/>
    </row>
    <row r="885" spans="1:8" ht="19" thickTop="1" thickBot="1" x14ac:dyDescent="0.25">
      <c r="A885" s="65">
        <v>64192</v>
      </c>
      <c r="B885" s="74" t="s">
        <v>860</v>
      </c>
      <c r="C885" s="60"/>
      <c r="D885" s="61">
        <v>305</v>
      </c>
      <c r="E885" s="62">
        <v>1000</v>
      </c>
      <c r="F885" s="63" t="s">
        <v>825</v>
      </c>
      <c r="G885" s="72" t="s">
        <v>2398</v>
      </c>
      <c r="H885" s="5"/>
    </row>
    <row r="886" spans="1:8" ht="19" thickTop="1" thickBot="1" x14ac:dyDescent="0.25">
      <c r="A886" s="65">
        <v>64193</v>
      </c>
      <c r="B886" s="74" t="s">
        <v>861</v>
      </c>
      <c r="C886" s="60"/>
      <c r="D886" s="61">
        <v>555</v>
      </c>
      <c r="E886" s="62">
        <v>1000</v>
      </c>
      <c r="F886" s="63" t="s">
        <v>823</v>
      </c>
      <c r="G886" s="72" t="s">
        <v>2399</v>
      </c>
      <c r="H886" s="5"/>
    </row>
    <row r="887" spans="1:8" ht="19" thickTop="1" thickBot="1" x14ac:dyDescent="0.25">
      <c r="A887" s="65">
        <v>64194</v>
      </c>
      <c r="B887" s="74" t="s">
        <v>862</v>
      </c>
      <c r="C887" s="60"/>
      <c r="D887" s="61">
        <v>720</v>
      </c>
      <c r="E887" s="62">
        <v>1000</v>
      </c>
      <c r="F887" s="63" t="s">
        <v>823</v>
      </c>
      <c r="G887" s="72" t="s">
        <v>2400</v>
      </c>
      <c r="H887" s="5"/>
    </row>
    <row r="888" spans="1:8" ht="19" thickTop="1" thickBot="1" x14ac:dyDescent="0.25">
      <c r="A888" s="65">
        <v>64195</v>
      </c>
      <c r="B888" s="74" t="s">
        <v>863</v>
      </c>
      <c r="C888" s="60"/>
      <c r="D888" s="61">
        <v>505</v>
      </c>
      <c r="E888" s="62">
        <v>1000</v>
      </c>
      <c r="F888" s="63" t="s">
        <v>823</v>
      </c>
      <c r="G888" s="72" t="s">
        <v>2401</v>
      </c>
      <c r="H888" s="5"/>
    </row>
    <row r="889" spans="1:8" ht="19" thickTop="1" thickBot="1" x14ac:dyDescent="0.25">
      <c r="A889" s="65">
        <v>64240</v>
      </c>
      <c r="B889" s="74" t="s">
        <v>864</v>
      </c>
      <c r="C889" s="60"/>
      <c r="D889" s="61">
        <v>310</v>
      </c>
      <c r="E889" s="62">
        <v>1000</v>
      </c>
      <c r="F889" s="63" t="s">
        <v>825</v>
      </c>
      <c r="G889" s="72" t="s">
        <v>2402</v>
      </c>
      <c r="H889" s="5"/>
    </row>
    <row r="890" spans="1:8" ht="19" thickTop="1" thickBot="1" x14ac:dyDescent="0.25">
      <c r="A890" s="65">
        <v>64242</v>
      </c>
      <c r="B890" s="74" t="s">
        <v>865</v>
      </c>
      <c r="C890" s="60"/>
      <c r="D890" s="61">
        <v>455</v>
      </c>
      <c r="E890" s="62">
        <v>1000</v>
      </c>
      <c r="F890" s="63" t="s">
        <v>823</v>
      </c>
      <c r="G890" s="72" t="s">
        <v>2403</v>
      </c>
      <c r="H890" s="5"/>
    </row>
    <row r="891" spans="1:8" ht="19" thickTop="1" thickBot="1" x14ac:dyDescent="0.25">
      <c r="A891" s="65">
        <v>64247</v>
      </c>
      <c r="B891" s="74" t="s">
        <v>866</v>
      </c>
      <c r="C891" s="60"/>
      <c r="D891" s="61">
        <v>335</v>
      </c>
      <c r="E891" s="62">
        <v>1000</v>
      </c>
      <c r="F891" s="63" t="s">
        <v>825</v>
      </c>
      <c r="G891" s="72" t="s">
        <v>2404</v>
      </c>
      <c r="H891" s="5"/>
    </row>
    <row r="892" spans="1:8" ht="19" thickTop="1" thickBot="1" x14ac:dyDescent="0.25">
      <c r="A892" s="65">
        <v>64248</v>
      </c>
      <c r="B892" s="74" t="s">
        <v>867</v>
      </c>
      <c r="C892" s="60"/>
      <c r="D892" s="61">
        <v>485</v>
      </c>
      <c r="E892" s="62">
        <v>1000</v>
      </c>
      <c r="F892" s="63" t="s">
        <v>823</v>
      </c>
      <c r="G892" s="72" t="s">
        <v>2405</v>
      </c>
      <c r="H892" s="5"/>
    </row>
    <row r="893" spans="1:8" ht="19" thickTop="1" thickBot="1" x14ac:dyDescent="0.25">
      <c r="A893" s="65">
        <v>64255</v>
      </c>
      <c r="B893" s="74" t="s">
        <v>868</v>
      </c>
      <c r="C893" s="60"/>
      <c r="D893" s="61">
        <v>345</v>
      </c>
      <c r="E893" s="62">
        <v>1000</v>
      </c>
      <c r="F893" s="63" t="s">
        <v>825</v>
      </c>
      <c r="G893" s="72" t="s">
        <v>2406</v>
      </c>
      <c r="H893" s="5"/>
    </row>
    <row r="894" spans="1:8" ht="19" thickTop="1" thickBot="1" x14ac:dyDescent="0.25">
      <c r="A894" s="65">
        <v>64260</v>
      </c>
      <c r="B894" s="74" t="s">
        <v>869</v>
      </c>
      <c r="C894" s="60"/>
      <c r="D894" s="61">
        <v>355</v>
      </c>
      <c r="E894" s="62">
        <v>1000</v>
      </c>
      <c r="F894" s="63" t="s">
        <v>825</v>
      </c>
      <c r="G894" s="72" t="s">
        <v>2407</v>
      </c>
      <c r="H894" s="5"/>
    </row>
    <row r="895" spans="1:8" ht="19" thickTop="1" thickBot="1" x14ac:dyDescent="0.25">
      <c r="A895" s="65">
        <v>64262</v>
      </c>
      <c r="B895" s="74" t="s">
        <v>870</v>
      </c>
      <c r="C895" s="60"/>
      <c r="D895" s="61">
        <v>495</v>
      </c>
      <c r="E895" s="62">
        <v>1000</v>
      </c>
      <c r="F895" s="63" t="s">
        <v>825</v>
      </c>
      <c r="G895" s="72" t="s">
        <v>2408</v>
      </c>
      <c r="H895" s="5"/>
    </row>
    <row r="896" spans="1:8" ht="19" thickTop="1" thickBot="1" x14ac:dyDescent="0.25">
      <c r="A896" s="65">
        <v>64265</v>
      </c>
      <c r="B896" s="74" t="s">
        <v>871</v>
      </c>
      <c r="C896" s="60"/>
      <c r="D896" s="61">
        <v>525</v>
      </c>
      <c r="E896" s="62">
        <v>1000</v>
      </c>
      <c r="F896" s="63" t="s">
        <v>823</v>
      </c>
      <c r="G896" s="72" t="s">
        <v>2409</v>
      </c>
      <c r="H896" s="5"/>
    </row>
    <row r="897" spans="1:8" ht="19" thickTop="1" thickBot="1" x14ac:dyDescent="0.25">
      <c r="A897" s="65">
        <v>64266</v>
      </c>
      <c r="B897" s="74" t="s">
        <v>872</v>
      </c>
      <c r="C897" s="60"/>
      <c r="D897" s="61">
        <v>600</v>
      </c>
      <c r="E897" s="62">
        <v>1000</v>
      </c>
      <c r="F897" s="63" t="s">
        <v>823</v>
      </c>
      <c r="G897" s="72" t="s">
        <v>2410</v>
      </c>
      <c r="H897" s="5"/>
    </row>
    <row r="898" spans="1:8" ht="19" thickTop="1" thickBot="1" x14ac:dyDescent="0.25">
      <c r="A898" s="65">
        <v>64270</v>
      </c>
      <c r="B898" s="74" t="s">
        <v>873</v>
      </c>
      <c r="C898" s="60"/>
      <c r="D898" s="61">
        <v>73.3</v>
      </c>
      <c r="E898" s="62">
        <v>1000</v>
      </c>
      <c r="F898" s="63" t="s">
        <v>823</v>
      </c>
      <c r="G898" s="72" t="s">
        <v>2411</v>
      </c>
      <c r="H898" s="5"/>
    </row>
    <row r="899" spans="1:8" ht="19" thickTop="1" thickBot="1" x14ac:dyDescent="0.25">
      <c r="A899" s="65">
        <v>64271</v>
      </c>
      <c r="B899" s="74" t="s">
        <v>874</v>
      </c>
      <c r="C899" s="60"/>
      <c r="D899" s="61">
        <v>475</v>
      </c>
      <c r="E899" s="62">
        <v>1000</v>
      </c>
      <c r="F899" s="63" t="s">
        <v>823</v>
      </c>
      <c r="G899" s="72" t="s">
        <v>2412</v>
      </c>
      <c r="H899" s="5"/>
    </row>
    <row r="900" spans="1:8" ht="19" thickTop="1" thickBot="1" x14ac:dyDescent="0.25">
      <c r="A900" s="65">
        <v>64272</v>
      </c>
      <c r="B900" s="74" t="s">
        <v>875</v>
      </c>
      <c r="C900" s="60"/>
      <c r="D900" s="61">
        <v>510</v>
      </c>
      <c r="E900" s="62">
        <v>1000</v>
      </c>
      <c r="F900" s="63" t="s">
        <v>823</v>
      </c>
      <c r="G900" s="72" t="s">
        <v>2413</v>
      </c>
      <c r="H900" s="5"/>
    </row>
    <row r="901" spans="1:8" ht="19" thickTop="1" thickBot="1" x14ac:dyDescent="0.25">
      <c r="A901" s="65">
        <v>64273</v>
      </c>
      <c r="B901" s="74" t="s">
        <v>876</v>
      </c>
      <c r="C901" s="60"/>
      <c r="D901" s="61">
        <v>550</v>
      </c>
      <c r="E901" s="62">
        <v>1000</v>
      </c>
      <c r="F901" s="63" t="s">
        <v>823</v>
      </c>
      <c r="G901" s="72" t="s">
        <v>2414</v>
      </c>
      <c r="H901" s="5"/>
    </row>
    <row r="902" spans="1:8" ht="19" thickTop="1" thickBot="1" x14ac:dyDescent="0.25">
      <c r="A902" s="65">
        <v>64274</v>
      </c>
      <c r="B902" s="74" t="s">
        <v>877</v>
      </c>
      <c r="C902" s="60"/>
      <c r="D902" s="61">
        <v>755</v>
      </c>
      <c r="E902" s="62">
        <v>1000</v>
      </c>
      <c r="F902" s="63" t="s">
        <v>823</v>
      </c>
      <c r="G902" s="72" t="s">
        <v>2415</v>
      </c>
      <c r="H902" s="5"/>
    </row>
    <row r="903" spans="1:8" ht="19" thickTop="1" thickBot="1" x14ac:dyDescent="0.25">
      <c r="A903" s="65">
        <v>64275</v>
      </c>
      <c r="B903" s="74" t="s">
        <v>878</v>
      </c>
      <c r="C903" s="60"/>
      <c r="D903" s="61">
        <v>880</v>
      </c>
      <c r="E903" s="62">
        <v>1000</v>
      </c>
      <c r="F903" s="63" t="s">
        <v>823</v>
      </c>
      <c r="G903" s="72" t="s">
        <v>2416</v>
      </c>
      <c r="H903" s="5"/>
    </row>
    <row r="904" spans="1:8" ht="19" thickTop="1" thickBot="1" x14ac:dyDescent="0.25">
      <c r="A904" s="65">
        <v>64276</v>
      </c>
      <c r="B904" s="74" t="s">
        <v>879</v>
      </c>
      <c r="C904" s="60"/>
      <c r="D904" s="61">
        <v>530</v>
      </c>
      <c r="E904" s="62">
        <v>1000</v>
      </c>
      <c r="F904" s="63" t="s">
        <v>823</v>
      </c>
      <c r="G904" s="72" t="s">
        <v>2417</v>
      </c>
      <c r="H904" s="5"/>
    </row>
    <row r="905" spans="1:8" ht="19" thickTop="1" thickBot="1" x14ac:dyDescent="0.25">
      <c r="A905" s="65">
        <v>64277</v>
      </c>
      <c r="B905" s="74" t="s">
        <v>880</v>
      </c>
      <c r="C905" s="60"/>
      <c r="D905" s="61">
        <v>320</v>
      </c>
      <c r="E905" s="62">
        <v>1000</v>
      </c>
      <c r="F905" s="63" t="s">
        <v>825</v>
      </c>
      <c r="G905" s="72" t="s">
        <v>2418</v>
      </c>
      <c r="H905" s="5"/>
    </row>
    <row r="906" spans="1:8" ht="19" thickTop="1" thickBot="1" x14ac:dyDescent="0.25">
      <c r="A906" s="65">
        <v>64278</v>
      </c>
      <c r="B906" s="74" t="s">
        <v>881</v>
      </c>
      <c r="C906" s="60"/>
      <c r="D906" s="61">
        <v>410</v>
      </c>
      <c r="E906" s="62">
        <v>1000</v>
      </c>
      <c r="F906" s="63" t="s">
        <v>825</v>
      </c>
      <c r="G906" s="72" t="s">
        <v>2419</v>
      </c>
      <c r="H906" s="5"/>
    </row>
    <row r="907" spans="1:8" ht="19" thickTop="1" thickBot="1" x14ac:dyDescent="0.25">
      <c r="A907" s="65">
        <v>64279</v>
      </c>
      <c r="B907" s="74" t="s">
        <v>882</v>
      </c>
      <c r="C907" s="60"/>
      <c r="D907" s="61">
        <v>715</v>
      </c>
      <c r="E907" s="62">
        <v>1000</v>
      </c>
      <c r="F907" s="63" t="s">
        <v>823</v>
      </c>
      <c r="G907" s="72" t="s">
        <v>2420</v>
      </c>
      <c r="H907" s="5"/>
    </row>
    <row r="908" spans="1:8" ht="19" thickTop="1" thickBot="1" x14ac:dyDescent="0.25">
      <c r="A908" s="65">
        <v>64280</v>
      </c>
      <c r="B908" s="74" t="s">
        <v>883</v>
      </c>
      <c r="C908" s="60"/>
      <c r="D908" s="61">
        <v>700</v>
      </c>
      <c r="E908" s="62">
        <v>1000</v>
      </c>
      <c r="F908" s="63" t="s">
        <v>823</v>
      </c>
      <c r="G908" s="72" t="s">
        <v>2421</v>
      </c>
      <c r="H908" s="5"/>
    </row>
    <row r="909" spans="1:8" ht="19" thickTop="1" thickBot="1" x14ac:dyDescent="0.25">
      <c r="A909" s="65">
        <v>64281</v>
      </c>
      <c r="B909" s="74" t="s">
        <v>884</v>
      </c>
      <c r="C909" s="60"/>
      <c r="D909" s="61">
        <v>515</v>
      </c>
      <c r="E909" s="62">
        <v>1000</v>
      </c>
      <c r="F909" s="63" t="s">
        <v>823</v>
      </c>
      <c r="G909" s="72" t="s">
        <v>2422</v>
      </c>
      <c r="H909" s="5"/>
    </row>
    <row r="910" spans="1:8" ht="19" thickTop="1" thickBot="1" x14ac:dyDescent="0.25">
      <c r="A910" s="65">
        <v>64282</v>
      </c>
      <c r="B910" s="74" t="s">
        <v>882</v>
      </c>
      <c r="C910" s="60"/>
      <c r="D910" s="61">
        <v>715</v>
      </c>
      <c r="E910" s="62">
        <v>1000</v>
      </c>
      <c r="F910" s="63" t="s">
        <v>823</v>
      </c>
      <c r="G910" s="72" t="s">
        <v>2423</v>
      </c>
      <c r="H910" s="5"/>
    </row>
    <row r="911" spans="1:8" ht="19" thickTop="1" thickBot="1" x14ac:dyDescent="0.25">
      <c r="A911" s="65">
        <v>64310</v>
      </c>
      <c r="B911" s="74" t="s">
        <v>885</v>
      </c>
      <c r="C911" s="60"/>
      <c r="D911" s="61">
        <v>755</v>
      </c>
      <c r="E911" s="62">
        <v>1000</v>
      </c>
      <c r="F911" s="63" t="s">
        <v>823</v>
      </c>
      <c r="G911" s="72" t="s">
        <v>2424</v>
      </c>
      <c r="H911" s="5"/>
    </row>
    <row r="912" spans="1:8" ht="19" thickTop="1" thickBot="1" x14ac:dyDescent="0.25">
      <c r="A912" s="65">
        <v>64320</v>
      </c>
      <c r="B912" s="74" t="s">
        <v>886</v>
      </c>
      <c r="C912" s="60"/>
      <c r="D912" s="61">
        <v>805</v>
      </c>
      <c r="E912" s="62">
        <v>1000</v>
      </c>
      <c r="F912" s="63" t="s">
        <v>823</v>
      </c>
      <c r="G912" s="72" t="s">
        <v>2425</v>
      </c>
      <c r="H912" s="5"/>
    </row>
    <row r="913" spans="1:8" ht="19" thickTop="1" thickBot="1" x14ac:dyDescent="0.25">
      <c r="A913" s="65">
        <v>64340</v>
      </c>
      <c r="B913" s="74" t="s">
        <v>887</v>
      </c>
      <c r="C913" s="60"/>
      <c r="D913" s="61">
        <v>640</v>
      </c>
      <c r="E913" s="62">
        <v>1000</v>
      </c>
      <c r="F913" s="63" t="s">
        <v>825</v>
      </c>
      <c r="G913" s="72" t="s">
        <v>2426</v>
      </c>
      <c r="H913" s="5"/>
    </row>
    <row r="914" spans="1:8" ht="19" thickTop="1" thickBot="1" x14ac:dyDescent="0.25">
      <c r="A914" s="65">
        <v>64341</v>
      </c>
      <c r="B914" s="74" t="s">
        <v>888</v>
      </c>
      <c r="C914" s="60"/>
      <c r="D914" s="61">
        <v>925</v>
      </c>
      <c r="E914" s="62">
        <v>1000</v>
      </c>
      <c r="F914" s="63" t="s">
        <v>823</v>
      </c>
      <c r="G914" s="72" t="s">
        <v>2427</v>
      </c>
      <c r="H914" s="5"/>
    </row>
    <row r="915" spans="1:8" ht="19" thickTop="1" thickBot="1" x14ac:dyDescent="0.25">
      <c r="A915" s="65">
        <v>64375</v>
      </c>
      <c r="B915" s="74" t="s">
        <v>889</v>
      </c>
      <c r="C915" s="60"/>
      <c r="D915" s="61">
        <v>405</v>
      </c>
      <c r="E915" s="62">
        <v>1000</v>
      </c>
      <c r="F915" s="63" t="s">
        <v>825</v>
      </c>
      <c r="G915" s="72" t="s">
        <v>2428</v>
      </c>
      <c r="H915" s="5"/>
    </row>
    <row r="916" spans="1:8" ht="19" thickTop="1" thickBot="1" x14ac:dyDescent="0.25">
      <c r="A916" s="65">
        <v>64387</v>
      </c>
      <c r="B916" s="74" t="s">
        <v>890</v>
      </c>
      <c r="C916" s="60"/>
      <c r="D916" s="61">
        <v>755</v>
      </c>
      <c r="E916" s="62">
        <v>1000</v>
      </c>
      <c r="F916" s="63" t="s">
        <v>823</v>
      </c>
      <c r="G916" s="72" t="s">
        <v>2429</v>
      </c>
      <c r="H916" s="5"/>
    </row>
    <row r="917" spans="1:8" ht="19" thickTop="1" thickBot="1" x14ac:dyDescent="0.25">
      <c r="A917" s="65">
        <v>64388</v>
      </c>
      <c r="B917" s="74" t="s">
        <v>891</v>
      </c>
      <c r="C917" s="60"/>
      <c r="D917" s="61">
        <v>640</v>
      </c>
      <c r="E917" s="62">
        <v>1000</v>
      </c>
      <c r="F917" s="63" t="s">
        <v>823</v>
      </c>
      <c r="G917" s="72" t="s">
        <v>2430</v>
      </c>
      <c r="H917" s="5"/>
    </row>
    <row r="918" spans="1:8" ht="19" thickTop="1" thickBot="1" x14ac:dyDescent="0.25">
      <c r="A918" s="65">
        <v>64389</v>
      </c>
      <c r="B918" s="74" t="s">
        <v>892</v>
      </c>
      <c r="C918" s="60"/>
      <c r="D918" s="61">
        <v>505</v>
      </c>
      <c r="E918" s="62">
        <v>1000</v>
      </c>
      <c r="F918" s="63" t="s">
        <v>823</v>
      </c>
      <c r="G918" s="72" t="s">
        <v>2431</v>
      </c>
      <c r="H918" s="5"/>
    </row>
    <row r="919" spans="1:8" ht="19" thickTop="1" thickBot="1" x14ac:dyDescent="0.25">
      <c r="A919" s="65">
        <v>64390</v>
      </c>
      <c r="B919" s="74" t="s">
        <v>893</v>
      </c>
      <c r="C919" s="60"/>
      <c r="D919" s="61">
        <v>730</v>
      </c>
      <c r="E919" s="62">
        <v>1000</v>
      </c>
      <c r="F919" s="63" t="s">
        <v>825</v>
      </c>
      <c r="G919" s="72" t="s">
        <v>2432</v>
      </c>
      <c r="H919" s="5"/>
    </row>
    <row r="920" spans="1:8" ht="19" thickTop="1" thickBot="1" x14ac:dyDescent="0.25">
      <c r="A920" s="65">
        <v>64391</v>
      </c>
      <c r="B920" s="74" t="s">
        <v>894</v>
      </c>
      <c r="C920" s="60"/>
      <c r="D920" s="61">
        <v>430</v>
      </c>
      <c r="E920" s="62">
        <v>1000</v>
      </c>
      <c r="F920" s="63" t="s">
        <v>825</v>
      </c>
      <c r="G920" s="72" t="s">
        <v>2433</v>
      </c>
      <c r="H920" s="5"/>
    </row>
    <row r="921" spans="1:8" ht="19" thickTop="1" thickBot="1" x14ac:dyDescent="0.25">
      <c r="A921" s="65">
        <v>64392</v>
      </c>
      <c r="B921" s="74" t="s">
        <v>895</v>
      </c>
      <c r="C921" s="60"/>
      <c r="D921" s="61">
        <v>680</v>
      </c>
      <c r="E921" s="62">
        <v>1000</v>
      </c>
      <c r="F921" s="63" t="s">
        <v>823</v>
      </c>
      <c r="G921" s="72" t="s">
        <v>2434</v>
      </c>
      <c r="H921" s="5"/>
    </row>
    <row r="922" spans="1:8" ht="19" thickTop="1" thickBot="1" x14ac:dyDescent="0.25">
      <c r="A922" s="65">
        <v>64393</v>
      </c>
      <c r="B922" s="74" t="s">
        <v>896</v>
      </c>
      <c r="C922" s="60"/>
      <c r="D922" s="61">
        <v>665</v>
      </c>
      <c r="E922" s="62">
        <v>1000</v>
      </c>
      <c r="F922" s="63" t="s">
        <v>825</v>
      </c>
      <c r="G922" s="72" t="s">
        <v>2435</v>
      </c>
      <c r="H922" s="5"/>
    </row>
    <row r="923" spans="1:8" ht="19" thickTop="1" thickBot="1" x14ac:dyDescent="0.25">
      <c r="A923" s="65">
        <v>64394</v>
      </c>
      <c r="B923" s="74" t="s">
        <v>897</v>
      </c>
      <c r="C923" s="60"/>
      <c r="D923" s="61">
        <v>630</v>
      </c>
      <c r="E923" s="62">
        <v>1000</v>
      </c>
      <c r="F923" s="63" t="s">
        <v>825</v>
      </c>
      <c r="G923" s="72" t="s">
        <v>2436</v>
      </c>
      <c r="H923" s="5"/>
    </row>
    <row r="924" spans="1:8" ht="19" thickTop="1" thickBot="1" x14ac:dyDescent="0.25">
      <c r="A924" s="65">
        <v>64395</v>
      </c>
      <c r="B924" s="74" t="s">
        <v>898</v>
      </c>
      <c r="C924" s="60"/>
      <c r="D924" s="61">
        <v>780</v>
      </c>
      <c r="E924" s="62">
        <v>1000</v>
      </c>
      <c r="F924" s="63" t="s">
        <v>825</v>
      </c>
      <c r="G924" s="72" t="s">
        <v>2437</v>
      </c>
      <c r="H924" s="5"/>
    </row>
    <row r="925" spans="1:8" ht="19" thickTop="1" thickBot="1" x14ac:dyDescent="0.25">
      <c r="A925" s="65">
        <v>64396</v>
      </c>
      <c r="B925" s="74" t="s">
        <v>899</v>
      </c>
      <c r="C925" s="60"/>
      <c r="D925" s="61">
        <v>1105</v>
      </c>
      <c r="E925" s="62">
        <v>1000</v>
      </c>
      <c r="F925" s="63" t="s">
        <v>823</v>
      </c>
      <c r="G925" s="72" t="s">
        <v>2438</v>
      </c>
      <c r="H925" s="5"/>
    </row>
    <row r="926" spans="1:8" ht="19" thickTop="1" thickBot="1" x14ac:dyDescent="0.25">
      <c r="A926" s="65">
        <v>64397</v>
      </c>
      <c r="B926" s="74" t="s">
        <v>900</v>
      </c>
      <c r="C926" s="60"/>
      <c r="D926" s="61">
        <v>435</v>
      </c>
      <c r="E926" s="62">
        <v>1000</v>
      </c>
      <c r="F926" s="63" t="s">
        <v>823</v>
      </c>
      <c r="G926" s="72" t="s">
        <v>2439</v>
      </c>
      <c r="H926" s="5"/>
    </row>
    <row r="927" spans="1:8" ht="19" thickTop="1" thickBot="1" x14ac:dyDescent="0.25">
      <c r="A927" s="65">
        <v>64398</v>
      </c>
      <c r="B927" s="74" t="s">
        <v>901</v>
      </c>
      <c r="C927" s="60"/>
      <c r="D927" s="61">
        <v>435</v>
      </c>
      <c r="E927" s="62">
        <v>1000</v>
      </c>
      <c r="F927" s="63" t="s">
        <v>823</v>
      </c>
      <c r="G927" s="72" t="s">
        <v>2440</v>
      </c>
      <c r="H927" s="5"/>
    </row>
    <row r="928" spans="1:8" ht="19" thickTop="1" thickBot="1" x14ac:dyDescent="0.25">
      <c r="A928" s="65">
        <v>64399</v>
      </c>
      <c r="B928" s="74" t="s">
        <v>902</v>
      </c>
      <c r="C928" s="60"/>
      <c r="D928" s="61">
        <v>455</v>
      </c>
      <c r="E928" s="62">
        <v>1000</v>
      </c>
      <c r="F928" s="63" t="s">
        <v>823</v>
      </c>
      <c r="G928" s="72" t="s">
        <v>2441</v>
      </c>
      <c r="H928" s="5"/>
    </row>
    <row r="929" spans="1:8" ht="19" thickTop="1" thickBot="1" x14ac:dyDescent="0.25">
      <c r="A929" s="65">
        <v>64401</v>
      </c>
      <c r="B929" s="74" t="s">
        <v>903</v>
      </c>
      <c r="C929" s="60"/>
      <c r="D929" s="61">
        <v>265</v>
      </c>
      <c r="E929" s="62">
        <v>1000</v>
      </c>
      <c r="F929" s="63" t="s">
        <v>823</v>
      </c>
      <c r="G929" s="72" t="s">
        <v>2442</v>
      </c>
      <c r="H929" s="5"/>
    </row>
    <row r="930" spans="1:8" ht="19" thickTop="1" thickBot="1" x14ac:dyDescent="0.25">
      <c r="A930" s="65">
        <v>64402</v>
      </c>
      <c r="B930" s="74" t="s">
        <v>904</v>
      </c>
      <c r="C930" s="60"/>
      <c r="D930" s="61">
        <v>290</v>
      </c>
      <c r="E930" s="62">
        <v>1000</v>
      </c>
      <c r="F930" s="63" t="s">
        <v>823</v>
      </c>
      <c r="G930" s="72" t="s">
        <v>2443</v>
      </c>
      <c r="H930" s="5"/>
    </row>
    <row r="931" spans="1:8" ht="19" thickTop="1" thickBot="1" x14ac:dyDescent="0.25">
      <c r="A931" s="65">
        <v>64403</v>
      </c>
      <c r="B931" s="74" t="s">
        <v>905</v>
      </c>
      <c r="C931" s="60"/>
      <c r="D931" s="61">
        <v>265</v>
      </c>
      <c r="E931" s="62">
        <v>1000</v>
      </c>
      <c r="F931" s="63" t="s">
        <v>823</v>
      </c>
      <c r="G931" s="72" t="s">
        <v>2444</v>
      </c>
      <c r="H931" s="5"/>
    </row>
    <row r="932" spans="1:8" ht="19" thickTop="1" thickBot="1" x14ac:dyDescent="0.25">
      <c r="A932" s="65">
        <v>64410</v>
      </c>
      <c r="B932" s="74" t="s">
        <v>906</v>
      </c>
      <c r="C932" s="60"/>
      <c r="D932" s="61">
        <v>247.5</v>
      </c>
      <c r="E932" s="62">
        <v>1000</v>
      </c>
      <c r="F932" s="63" t="s">
        <v>825</v>
      </c>
      <c r="G932" s="72" t="s">
        <v>2445</v>
      </c>
      <c r="H932" s="5"/>
    </row>
    <row r="933" spans="1:8" ht="19" thickTop="1" thickBot="1" x14ac:dyDescent="0.25">
      <c r="A933" s="65">
        <v>64411</v>
      </c>
      <c r="B933" s="74" t="s">
        <v>907</v>
      </c>
      <c r="C933" s="60"/>
      <c r="D933" s="61">
        <v>247.5</v>
      </c>
      <c r="E933" s="62">
        <v>1000</v>
      </c>
      <c r="F933" s="63" t="s">
        <v>825</v>
      </c>
      <c r="G933" s="72" t="s">
        <v>2446</v>
      </c>
      <c r="H933" s="5"/>
    </row>
    <row r="934" spans="1:8" ht="19" thickTop="1" thickBot="1" x14ac:dyDescent="0.25">
      <c r="A934" s="65">
        <v>64412</v>
      </c>
      <c r="B934" s="74" t="s">
        <v>908</v>
      </c>
      <c r="C934" s="60"/>
      <c r="D934" s="61">
        <v>247.5</v>
      </c>
      <c r="E934" s="62">
        <v>1000</v>
      </c>
      <c r="F934" s="63" t="s">
        <v>825</v>
      </c>
      <c r="G934" s="72" t="s">
        <v>2447</v>
      </c>
      <c r="H934" s="5"/>
    </row>
    <row r="935" spans="1:8" ht="19" thickTop="1" thickBot="1" x14ac:dyDescent="0.25">
      <c r="A935" s="65">
        <v>64413</v>
      </c>
      <c r="B935" s="74" t="s">
        <v>909</v>
      </c>
      <c r="C935" s="60"/>
      <c r="D935" s="61">
        <v>247.5</v>
      </c>
      <c r="E935" s="62">
        <v>1000</v>
      </c>
      <c r="F935" s="63" t="s">
        <v>825</v>
      </c>
      <c r="G935" s="72" t="s">
        <v>2448</v>
      </c>
      <c r="H935" s="5"/>
    </row>
    <row r="936" spans="1:8" ht="19" thickTop="1" thickBot="1" x14ac:dyDescent="0.25">
      <c r="A936" s="65">
        <v>64414</v>
      </c>
      <c r="B936" s="74" t="s">
        <v>910</v>
      </c>
      <c r="C936" s="60"/>
      <c r="D936" s="61">
        <v>247.5</v>
      </c>
      <c r="E936" s="62">
        <v>1000</v>
      </c>
      <c r="F936" s="63" t="s">
        <v>825</v>
      </c>
      <c r="G936" s="72" t="s">
        <v>2449</v>
      </c>
      <c r="H936" s="5"/>
    </row>
    <row r="937" spans="1:8" ht="19" thickTop="1" thickBot="1" x14ac:dyDescent="0.25">
      <c r="A937" s="65">
        <v>64415</v>
      </c>
      <c r="B937" s="74" t="s">
        <v>911</v>
      </c>
      <c r="C937" s="60"/>
      <c r="D937" s="61">
        <v>247.5</v>
      </c>
      <c r="E937" s="62">
        <v>1000</v>
      </c>
      <c r="F937" s="63" t="s">
        <v>825</v>
      </c>
      <c r="G937" s="72" t="s">
        <v>2450</v>
      </c>
      <c r="H937" s="5"/>
    </row>
    <row r="938" spans="1:8" ht="19" thickTop="1" thickBot="1" x14ac:dyDescent="0.25">
      <c r="A938" s="65">
        <v>64416</v>
      </c>
      <c r="B938" s="74" t="s">
        <v>912</v>
      </c>
      <c r="C938" s="60"/>
      <c r="D938" s="61">
        <v>263.25</v>
      </c>
      <c r="E938" s="62">
        <v>1000</v>
      </c>
      <c r="F938" s="63" t="s">
        <v>825</v>
      </c>
      <c r="G938" s="72" t="s">
        <v>2451</v>
      </c>
      <c r="H938" s="5"/>
    </row>
    <row r="939" spans="1:8" ht="19" thickTop="1" thickBot="1" x14ac:dyDescent="0.25">
      <c r="A939" s="65">
        <v>64417</v>
      </c>
      <c r="B939" s="74" t="s">
        <v>913</v>
      </c>
      <c r="C939" s="60"/>
      <c r="D939" s="61">
        <v>247.5</v>
      </c>
      <c r="E939" s="62">
        <v>1000</v>
      </c>
      <c r="F939" s="63" t="s">
        <v>825</v>
      </c>
      <c r="G939" s="72" t="s">
        <v>2452</v>
      </c>
      <c r="H939" s="5"/>
    </row>
    <row r="940" spans="1:8" ht="19" thickTop="1" thickBot="1" x14ac:dyDescent="0.25">
      <c r="A940" s="65">
        <v>64444</v>
      </c>
      <c r="B940" s="74" t="s">
        <v>914</v>
      </c>
      <c r="C940" s="60"/>
      <c r="D940" s="61">
        <v>390</v>
      </c>
      <c r="E940" s="62">
        <v>1000</v>
      </c>
      <c r="F940" s="63" t="s">
        <v>823</v>
      </c>
      <c r="G940" s="72" t="s">
        <v>2453</v>
      </c>
      <c r="H940" s="5"/>
    </row>
    <row r="941" spans="1:8" ht="19" thickTop="1" thickBot="1" x14ac:dyDescent="0.25">
      <c r="A941" s="65">
        <v>64445</v>
      </c>
      <c r="B941" s="74" t="s">
        <v>915</v>
      </c>
      <c r="C941" s="60"/>
      <c r="D941" s="61">
        <v>390</v>
      </c>
      <c r="E941" s="62">
        <v>1000</v>
      </c>
      <c r="F941" s="63" t="s">
        <v>823</v>
      </c>
      <c r="G941" s="72" t="s">
        <v>2454</v>
      </c>
      <c r="H941" s="5"/>
    </row>
    <row r="942" spans="1:8" ht="19" thickTop="1" thickBot="1" x14ac:dyDescent="0.25">
      <c r="A942" s="65">
        <v>64447</v>
      </c>
      <c r="B942" s="74" t="s">
        <v>916</v>
      </c>
      <c r="C942" s="60"/>
      <c r="D942" s="61">
        <v>185</v>
      </c>
      <c r="E942" s="62">
        <v>1000</v>
      </c>
      <c r="F942" s="63" t="s">
        <v>823</v>
      </c>
      <c r="G942" s="72" t="s">
        <v>2455</v>
      </c>
      <c r="H942" s="5"/>
    </row>
    <row r="943" spans="1:8" ht="19" thickTop="1" thickBot="1" x14ac:dyDescent="0.25">
      <c r="A943" s="65">
        <v>64451</v>
      </c>
      <c r="B943" s="74" t="s">
        <v>917</v>
      </c>
      <c r="C943" s="60"/>
      <c r="D943" s="61">
        <v>23.1</v>
      </c>
      <c r="E943" s="62">
        <v>100</v>
      </c>
      <c r="F943" s="63" t="s">
        <v>823</v>
      </c>
      <c r="G943" s="72" t="s">
        <v>2456</v>
      </c>
      <c r="H943" s="5"/>
    </row>
    <row r="944" spans="1:8" ht="19" thickTop="1" thickBot="1" x14ac:dyDescent="0.25">
      <c r="A944" s="65">
        <v>64456</v>
      </c>
      <c r="B944" s="74" t="s">
        <v>918</v>
      </c>
      <c r="C944" s="60"/>
      <c r="D944" s="61">
        <v>310</v>
      </c>
      <c r="E944" s="62">
        <v>1000</v>
      </c>
      <c r="F944" s="63" t="s">
        <v>823</v>
      </c>
      <c r="G944" s="72" t="s">
        <v>2457</v>
      </c>
      <c r="H944" s="5"/>
    </row>
    <row r="945" spans="1:8" ht="19" thickTop="1" thickBot="1" x14ac:dyDescent="0.25">
      <c r="A945" s="65">
        <v>64457</v>
      </c>
      <c r="B945" s="74" t="s">
        <v>919</v>
      </c>
      <c r="C945" s="60"/>
      <c r="D945" s="61">
        <v>390</v>
      </c>
      <c r="E945" s="62">
        <v>1000</v>
      </c>
      <c r="F945" s="63" t="s">
        <v>823</v>
      </c>
      <c r="G945" s="72" t="s">
        <v>2458</v>
      </c>
      <c r="H945" s="5"/>
    </row>
    <row r="946" spans="1:8" ht="19" thickTop="1" thickBot="1" x14ac:dyDescent="0.25">
      <c r="A946" s="65">
        <v>64458</v>
      </c>
      <c r="B946" s="74" t="s">
        <v>920</v>
      </c>
      <c r="C946" s="60"/>
      <c r="D946" s="61">
        <v>390</v>
      </c>
      <c r="E946" s="62">
        <v>1000</v>
      </c>
      <c r="F946" s="63" t="s">
        <v>823</v>
      </c>
      <c r="G946" s="72" t="s">
        <v>2459</v>
      </c>
      <c r="H946" s="5"/>
    </row>
    <row r="947" spans="1:8" ht="19" thickTop="1" thickBot="1" x14ac:dyDescent="0.25">
      <c r="A947" s="65">
        <v>64459</v>
      </c>
      <c r="B947" s="74" t="s">
        <v>921</v>
      </c>
      <c r="C947" s="60"/>
      <c r="D947" s="61">
        <v>20.8</v>
      </c>
      <c r="E947" s="62">
        <v>100</v>
      </c>
      <c r="F947" s="63" t="s">
        <v>823</v>
      </c>
      <c r="G947" s="72" t="s">
        <v>2460</v>
      </c>
      <c r="H947" s="5"/>
    </row>
    <row r="948" spans="1:8" ht="19" thickTop="1" thickBot="1" x14ac:dyDescent="0.25">
      <c r="A948" s="65">
        <v>64460</v>
      </c>
      <c r="B948" s="74" t="s">
        <v>922</v>
      </c>
      <c r="C948" s="60"/>
      <c r="D948" s="61">
        <v>31.5</v>
      </c>
      <c r="E948" s="62">
        <v>100</v>
      </c>
      <c r="F948" s="63" t="s">
        <v>823</v>
      </c>
      <c r="G948" s="72" t="s">
        <v>2461</v>
      </c>
      <c r="H948" s="5"/>
    </row>
    <row r="949" spans="1:8" ht="19" thickTop="1" thickBot="1" x14ac:dyDescent="0.25">
      <c r="A949" s="65">
        <v>64461</v>
      </c>
      <c r="B949" s="74" t="s">
        <v>923</v>
      </c>
      <c r="C949" s="60"/>
      <c r="D949" s="61">
        <v>230</v>
      </c>
      <c r="E949" s="62">
        <v>1000</v>
      </c>
      <c r="F949" s="63" t="s">
        <v>823</v>
      </c>
      <c r="G949" s="72" t="s">
        <v>2462</v>
      </c>
      <c r="H949" s="5"/>
    </row>
    <row r="950" spans="1:8" ht="19" thickTop="1" thickBot="1" x14ac:dyDescent="0.25">
      <c r="A950" s="65">
        <v>64462</v>
      </c>
      <c r="B950" s="74" t="s">
        <v>924</v>
      </c>
      <c r="C950" s="60"/>
      <c r="D950" s="61">
        <v>230</v>
      </c>
      <c r="E950" s="62">
        <v>1000</v>
      </c>
      <c r="F950" s="63" t="s">
        <v>823</v>
      </c>
      <c r="G950" s="72" t="s">
        <v>2463</v>
      </c>
      <c r="H950" s="5"/>
    </row>
    <row r="951" spans="1:8" ht="19" thickTop="1" thickBot="1" x14ac:dyDescent="0.25">
      <c r="A951" s="65">
        <v>64463</v>
      </c>
      <c r="B951" s="74" t="s">
        <v>925</v>
      </c>
      <c r="C951" s="60"/>
      <c r="D951" s="61">
        <v>230</v>
      </c>
      <c r="E951" s="62">
        <v>1000</v>
      </c>
      <c r="F951" s="63" t="s">
        <v>823</v>
      </c>
      <c r="G951" s="72" t="s">
        <v>2464</v>
      </c>
      <c r="H951" s="5"/>
    </row>
    <row r="952" spans="1:8" ht="19" thickTop="1" thickBot="1" x14ac:dyDescent="0.25">
      <c r="A952" s="65">
        <v>64469</v>
      </c>
      <c r="B952" s="74" t="s">
        <v>926</v>
      </c>
      <c r="C952" s="60"/>
      <c r="D952" s="61">
        <v>230</v>
      </c>
      <c r="E952" s="62">
        <v>1000</v>
      </c>
      <c r="F952" s="63" t="s">
        <v>823</v>
      </c>
      <c r="G952" s="72" t="s">
        <v>2465</v>
      </c>
      <c r="H952" s="5"/>
    </row>
    <row r="953" spans="1:8" ht="19" thickTop="1" thickBot="1" x14ac:dyDescent="0.25">
      <c r="A953" s="65">
        <v>64471</v>
      </c>
      <c r="B953" s="74" t="s">
        <v>927</v>
      </c>
      <c r="C953" s="60"/>
      <c r="D953" s="61">
        <v>205</v>
      </c>
      <c r="E953" s="62">
        <v>1000</v>
      </c>
      <c r="F953" s="63" t="s">
        <v>825</v>
      </c>
      <c r="G953" s="72" t="s">
        <v>2466</v>
      </c>
      <c r="H953" s="5"/>
    </row>
    <row r="954" spans="1:8" ht="19" thickTop="1" thickBot="1" x14ac:dyDescent="0.25">
      <c r="A954" s="65">
        <v>64472</v>
      </c>
      <c r="B954" s="74" t="s">
        <v>928</v>
      </c>
      <c r="C954" s="60"/>
      <c r="D954" s="61">
        <v>205</v>
      </c>
      <c r="E954" s="62">
        <v>1000</v>
      </c>
      <c r="F954" s="63" t="s">
        <v>825</v>
      </c>
      <c r="G954" s="72" t="s">
        <v>2467</v>
      </c>
      <c r="H954" s="5"/>
    </row>
    <row r="955" spans="1:8" ht="19" thickTop="1" thickBot="1" x14ac:dyDescent="0.25">
      <c r="A955" s="65">
        <v>64473</v>
      </c>
      <c r="B955" s="74" t="s">
        <v>929</v>
      </c>
      <c r="C955" s="60"/>
      <c r="D955" s="61">
        <v>425.3</v>
      </c>
      <c r="E955" s="62">
        <v>1000</v>
      </c>
      <c r="F955" s="63" t="s">
        <v>823</v>
      </c>
      <c r="G955" s="72" t="s">
        <v>2468</v>
      </c>
      <c r="H955" s="5"/>
    </row>
    <row r="956" spans="1:8" ht="19" thickTop="1" thickBot="1" x14ac:dyDescent="0.25">
      <c r="A956" s="65">
        <v>64475</v>
      </c>
      <c r="B956" s="74" t="s">
        <v>930</v>
      </c>
      <c r="C956" s="60"/>
      <c r="D956" s="61">
        <v>29.3</v>
      </c>
      <c r="E956" s="62">
        <v>100</v>
      </c>
      <c r="F956" s="63" t="s">
        <v>823</v>
      </c>
      <c r="G956" s="72" t="s">
        <v>2469</v>
      </c>
      <c r="H956" s="5"/>
    </row>
    <row r="957" spans="1:8" ht="19" thickTop="1" thickBot="1" x14ac:dyDescent="0.25">
      <c r="A957" s="65">
        <v>64479</v>
      </c>
      <c r="B957" s="74" t="s">
        <v>931</v>
      </c>
      <c r="C957" s="60"/>
      <c r="D957" s="61">
        <v>256</v>
      </c>
      <c r="E957" s="62">
        <v>1000</v>
      </c>
      <c r="F957" s="63" t="s">
        <v>825</v>
      </c>
      <c r="G957" s="72" t="s">
        <v>2470</v>
      </c>
      <c r="H957" s="5"/>
    </row>
    <row r="958" spans="1:8" ht="19" thickTop="1" thickBot="1" x14ac:dyDescent="0.25">
      <c r="A958" s="65">
        <v>64482</v>
      </c>
      <c r="B958" s="74" t="s">
        <v>932</v>
      </c>
      <c r="C958" s="60"/>
      <c r="D958" s="61">
        <v>350</v>
      </c>
      <c r="E958" s="62">
        <v>1000</v>
      </c>
      <c r="F958" s="63" t="s">
        <v>823</v>
      </c>
      <c r="G958" s="72" t="s">
        <v>2471</v>
      </c>
      <c r="H958" s="5"/>
    </row>
    <row r="959" spans="1:8" ht="19" thickTop="1" thickBot="1" x14ac:dyDescent="0.25">
      <c r="A959" s="65">
        <v>64486</v>
      </c>
      <c r="B959" s="74" t="s">
        <v>933</v>
      </c>
      <c r="C959" s="60"/>
      <c r="D959" s="61">
        <v>190</v>
      </c>
      <c r="E959" s="62">
        <v>1000</v>
      </c>
      <c r="F959" s="63" t="s">
        <v>825</v>
      </c>
      <c r="G959" s="72" t="s">
        <v>2472</v>
      </c>
      <c r="H959" s="5"/>
    </row>
    <row r="960" spans="1:8" ht="19" thickTop="1" thickBot="1" x14ac:dyDescent="0.25">
      <c r="A960" s="65">
        <v>64487</v>
      </c>
      <c r="B960" s="74" t="s">
        <v>934</v>
      </c>
      <c r="C960" s="60"/>
      <c r="D960" s="61">
        <v>355</v>
      </c>
      <c r="E960" s="62">
        <v>1000</v>
      </c>
      <c r="F960" s="63" t="s">
        <v>825</v>
      </c>
      <c r="G960" s="72" t="s">
        <v>2473</v>
      </c>
      <c r="H960" s="5"/>
    </row>
    <row r="961" spans="1:8" ht="19" thickTop="1" thickBot="1" x14ac:dyDescent="0.25">
      <c r="A961" s="65">
        <v>64490</v>
      </c>
      <c r="B961" s="74" t="s">
        <v>935</v>
      </c>
      <c r="C961" s="60"/>
      <c r="D961" s="61">
        <v>265</v>
      </c>
      <c r="E961" s="62">
        <v>1000</v>
      </c>
      <c r="F961" s="63" t="s">
        <v>823</v>
      </c>
      <c r="G961" s="72" t="s">
        <v>2474</v>
      </c>
      <c r="H961" s="5"/>
    </row>
    <row r="962" spans="1:8" ht="19" thickTop="1" thickBot="1" x14ac:dyDescent="0.25">
      <c r="A962" s="65">
        <v>64491</v>
      </c>
      <c r="B962" s="74" t="s">
        <v>936</v>
      </c>
      <c r="C962" s="60"/>
      <c r="D962" s="61">
        <v>315</v>
      </c>
      <c r="E962" s="62">
        <v>1000</v>
      </c>
      <c r="F962" s="63" t="s">
        <v>823</v>
      </c>
      <c r="G962" s="72" t="s">
        <v>2475</v>
      </c>
      <c r="H962" s="5"/>
    </row>
    <row r="963" spans="1:8" ht="19" thickTop="1" thickBot="1" x14ac:dyDescent="0.25">
      <c r="A963" s="65">
        <v>64492</v>
      </c>
      <c r="B963" s="74" t="s">
        <v>937</v>
      </c>
      <c r="C963" s="60"/>
      <c r="D963" s="61">
        <v>315</v>
      </c>
      <c r="E963" s="62">
        <v>1000</v>
      </c>
      <c r="F963" s="63" t="s">
        <v>823</v>
      </c>
      <c r="G963" s="72" t="s">
        <v>2476</v>
      </c>
      <c r="H963" s="5"/>
    </row>
    <row r="964" spans="1:8" ht="19" thickTop="1" thickBot="1" x14ac:dyDescent="0.25">
      <c r="A964" s="65">
        <v>64493</v>
      </c>
      <c r="B964" s="74" t="s">
        <v>938</v>
      </c>
      <c r="C964" s="60"/>
      <c r="D964" s="61">
        <v>315</v>
      </c>
      <c r="E964" s="62">
        <v>1000</v>
      </c>
      <c r="F964" s="63" t="s">
        <v>823</v>
      </c>
      <c r="G964" s="72" t="s">
        <v>2477</v>
      </c>
      <c r="H964" s="5"/>
    </row>
    <row r="965" spans="1:8" ht="19" thickTop="1" thickBot="1" x14ac:dyDescent="0.25">
      <c r="A965" s="65">
        <v>64494</v>
      </c>
      <c r="B965" s="74" t="s">
        <v>939</v>
      </c>
      <c r="C965" s="60"/>
      <c r="D965" s="61">
        <v>315</v>
      </c>
      <c r="E965" s="62">
        <v>1000</v>
      </c>
      <c r="F965" s="63" t="s">
        <v>823</v>
      </c>
      <c r="G965" s="72" t="s">
        <v>2478</v>
      </c>
      <c r="H965" s="5"/>
    </row>
    <row r="966" spans="1:8" ht="19" thickTop="1" thickBot="1" x14ac:dyDescent="0.25">
      <c r="A966" s="65">
        <v>64495</v>
      </c>
      <c r="B966" s="74" t="s">
        <v>940</v>
      </c>
      <c r="C966" s="60"/>
      <c r="D966" s="61">
        <v>315</v>
      </c>
      <c r="E966" s="62">
        <v>1000</v>
      </c>
      <c r="F966" s="63" t="s">
        <v>823</v>
      </c>
      <c r="G966" s="72" t="s">
        <v>2479</v>
      </c>
      <c r="H966" s="5"/>
    </row>
    <row r="967" spans="1:8" ht="19" thickTop="1" thickBot="1" x14ac:dyDescent="0.25">
      <c r="A967" s="65">
        <v>64497</v>
      </c>
      <c r="B967" s="74" t="s">
        <v>941</v>
      </c>
      <c r="C967" s="60"/>
      <c r="D967" s="61">
        <v>315</v>
      </c>
      <c r="E967" s="62">
        <v>1000</v>
      </c>
      <c r="F967" s="63" t="s">
        <v>823</v>
      </c>
      <c r="G967" s="72" t="s">
        <v>2480</v>
      </c>
      <c r="H967" s="5"/>
    </row>
    <row r="968" spans="1:8" ht="19" thickTop="1" thickBot="1" x14ac:dyDescent="0.25">
      <c r="A968" s="65">
        <v>64498</v>
      </c>
      <c r="B968" s="74" t="s">
        <v>942</v>
      </c>
      <c r="C968" s="60"/>
      <c r="D968" s="61">
        <v>23.75</v>
      </c>
      <c r="E968" s="62">
        <v>100</v>
      </c>
      <c r="F968" s="63" t="s">
        <v>823</v>
      </c>
      <c r="G968" s="72" t="s">
        <v>2481</v>
      </c>
      <c r="H968" s="5"/>
    </row>
    <row r="969" spans="1:8" ht="19" thickTop="1" thickBot="1" x14ac:dyDescent="0.25">
      <c r="A969" s="65">
        <v>64499</v>
      </c>
      <c r="B969" s="74" t="s">
        <v>943</v>
      </c>
      <c r="C969" s="60"/>
      <c r="D969" s="61">
        <v>315</v>
      </c>
      <c r="E969" s="62">
        <v>1000</v>
      </c>
      <c r="F969" s="63" t="s">
        <v>823</v>
      </c>
      <c r="G969" s="72" t="s">
        <v>2482</v>
      </c>
      <c r="H969" s="5"/>
    </row>
    <row r="970" spans="1:8" ht="19" thickTop="1" thickBot="1" x14ac:dyDescent="0.25">
      <c r="A970" s="65">
        <v>64500</v>
      </c>
      <c r="B970" s="74" t="s">
        <v>1469</v>
      </c>
      <c r="C970" s="60"/>
      <c r="D970" s="61"/>
      <c r="E970" s="60"/>
      <c r="F970" s="60" t="s">
        <v>823</v>
      </c>
      <c r="G970" s="78" t="s">
        <v>1468</v>
      </c>
      <c r="H970" s="5"/>
    </row>
    <row r="971" spans="1:8" ht="19" thickTop="1" thickBot="1" x14ac:dyDescent="0.25">
      <c r="A971" s="65">
        <v>64510</v>
      </c>
      <c r="B971" s="74" t="s">
        <v>944</v>
      </c>
      <c r="C971" s="60"/>
      <c r="D971" s="61">
        <v>305</v>
      </c>
      <c r="E971" s="62">
        <v>1000</v>
      </c>
      <c r="F971" s="63" t="s">
        <v>823</v>
      </c>
      <c r="G971" s="72" t="s">
        <v>2483</v>
      </c>
      <c r="H971" s="5"/>
    </row>
    <row r="972" spans="1:8" ht="19" thickTop="1" thickBot="1" x14ac:dyDescent="0.25">
      <c r="A972" s="65">
        <v>64511</v>
      </c>
      <c r="B972" s="74" t="s">
        <v>945</v>
      </c>
      <c r="C972" s="60"/>
      <c r="D972" s="61">
        <v>305</v>
      </c>
      <c r="E972" s="62">
        <v>1000</v>
      </c>
      <c r="F972" s="63" t="s">
        <v>823</v>
      </c>
      <c r="G972" s="72" t="s">
        <v>2484</v>
      </c>
      <c r="H972" s="5"/>
    </row>
    <row r="973" spans="1:8" ht="19" thickTop="1" thickBot="1" x14ac:dyDescent="0.25">
      <c r="A973" s="65">
        <v>64512</v>
      </c>
      <c r="B973" s="74" t="s">
        <v>946</v>
      </c>
      <c r="C973" s="60"/>
      <c r="D973" s="61">
        <v>355</v>
      </c>
      <c r="E973" s="62">
        <v>1000</v>
      </c>
      <c r="F973" s="63" t="s">
        <v>823</v>
      </c>
      <c r="G973" s="72" t="s">
        <v>2485</v>
      </c>
      <c r="H973" s="5"/>
    </row>
    <row r="974" spans="1:8" ht="19" thickTop="1" thickBot="1" x14ac:dyDescent="0.25">
      <c r="A974" s="65">
        <v>64513</v>
      </c>
      <c r="B974" s="74" t="s">
        <v>947</v>
      </c>
      <c r="C974" s="60"/>
      <c r="D974" s="61">
        <v>355</v>
      </c>
      <c r="E974" s="62">
        <v>1000</v>
      </c>
      <c r="F974" s="63" t="s">
        <v>823</v>
      </c>
      <c r="G974" s="72" t="s">
        <v>2486</v>
      </c>
      <c r="H974" s="5"/>
    </row>
    <row r="975" spans="1:8" ht="19" thickTop="1" thickBot="1" x14ac:dyDescent="0.25">
      <c r="A975" s="65">
        <v>64514</v>
      </c>
      <c r="B975" s="74" t="s">
        <v>948</v>
      </c>
      <c r="C975" s="60"/>
      <c r="D975" s="61">
        <v>248</v>
      </c>
      <c r="E975" s="62">
        <v>1000</v>
      </c>
      <c r="F975" s="63" t="s">
        <v>825</v>
      </c>
      <c r="G975" s="72" t="s">
        <v>2487</v>
      </c>
      <c r="H975" s="5"/>
    </row>
    <row r="976" spans="1:8" ht="19" thickTop="1" thickBot="1" x14ac:dyDescent="0.25">
      <c r="A976" s="65">
        <v>64515</v>
      </c>
      <c r="B976" s="74" t="s">
        <v>949</v>
      </c>
      <c r="C976" s="60"/>
      <c r="D976" s="61">
        <v>330</v>
      </c>
      <c r="E976" s="62">
        <v>1000</v>
      </c>
      <c r="F976" s="63" t="s">
        <v>823</v>
      </c>
      <c r="G976" s="72" t="s">
        <v>2488</v>
      </c>
      <c r="H976" s="5"/>
    </row>
    <row r="977" spans="1:8" ht="19" thickTop="1" thickBot="1" x14ac:dyDescent="0.25">
      <c r="A977" s="65">
        <v>64516</v>
      </c>
      <c r="B977" s="74" t="s">
        <v>950</v>
      </c>
      <c r="C977" s="60"/>
      <c r="D977" s="61">
        <v>330</v>
      </c>
      <c r="E977" s="62">
        <v>1000</v>
      </c>
      <c r="F977" s="63" t="s">
        <v>823</v>
      </c>
      <c r="G977" s="72" t="s">
        <v>2489</v>
      </c>
      <c r="H977" s="5"/>
    </row>
    <row r="978" spans="1:8" ht="19" thickTop="1" thickBot="1" x14ac:dyDescent="0.25">
      <c r="A978" s="65">
        <v>64517</v>
      </c>
      <c r="B978" s="74" t="s">
        <v>951</v>
      </c>
      <c r="C978" s="60"/>
      <c r="D978" s="61">
        <v>305</v>
      </c>
      <c r="E978" s="62">
        <v>1000</v>
      </c>
      <c r="F978" s="63" t="s">
        <v>823</v>
      </c>
      <c r="G978" s="72" t="s">
        <v>2490</v>
      </c>
      <c r="H978" s="5"/>
    </row>
    <row r="979" spans="1:8" ht="19" thickTop="1" thickBot="1" x14ac:dyDescent="0.25">
      <c r="A979" s="65">
        <v>64696</v>
      </c>
      <c r="B979" s="74" t="s">
        <v>952</v>
      </c>
      <c r="C979" s="60"/>
      <c r="D979" s="61">
        <v>315</v>
      </c>
      <c r="E979" s="62">
        <v>1000</v>
      </c>
      <c r="F979" s="63" t="s">
        <v>823</v>
      </c>
      <c r="G979" s="72" t="s">
        <v>2491</v>
      </c>
      <c r="H979" s="5"/>
    </row>
    <row r="980" spans="1:8" ht="19" thickTop="1" thickBot="1" x14ac:dyDescent="0.25">
      <c r="A980" s="65">
        <v>64697</v>
      </c>
      <c r="B980" s="74" t="s">
        <v>953</v>
      </c>
      <c r="C980" s="60"/>
      <c r="D980" s="61">
        <v>205</v>
      </c>
      <c r="E980" s="62">
        <v>1000</v>
      </c>
      <c r="F980" s="63" t="s">
        <v>825</v>
      </c>
      <c r="G980" s="72" t="s">
        <v>2492</v>
      </c>
      <c r="H980" s="5"/>
    </row>
    <row r="981" spans="1:8" ht="19" thickTop="1" thickBot="1" x14ac:dyDescent="0.25">
      <c r="A981" s="65">
        <v>64800</v>
      </c>
      <c r="B981" s="74" t="s">
        <v>954</v>
      </c>
      <c r="C981" s="60"/>
      <c r="D981" s="61">
        <v>159</v>
      </c>
      <c r="E981" s="62">
        <v>1</v>
      </c>
      <c r="F981" s="63" t="s">
        <v>955</v>
      </c>
      <c r="G981" s="72" t="s">
        <v>2493</v>
      </c>
      <c r="H981" s="5"/>
    </row>
    <row r="982" spans="1:8" ht="19" thickTop="1" thickBot="1" x14ac:dyDescent="0.25">
      <c r="A982" s="65">
        <v>64801</v>
      </c>
      <c r="B982" s="74" t="s">
        <v>956</v>
      </c>
      <c r="C982" s="60"/>
      <c r="D982" s="61">
        <v>159</v>
      </c>
      <c r="E982" s="62">
        <v>1</v>
      </c>
      <c r="F982" s="63" t="s">
        <v>955</v>
      </c>
      <c r="G982" s="72" t="s">
        <v>2494</v>
      </c>
      <c r="H982" s="5"/>
    </row>
    <row r="983" spans="1:8" ht="19" thickTop="1" thickBot="1" x14ac:dyDescent="0.25">
      <c r="A983" s="65">
        <v>64802</v>
      </c>
      <c r="B983" s="74" t="s">
        <v>957</v>
      </c>
      <c r="C983" s="60"/>
      <c r="D983" s="61">
        <v>159</v>
      </c>
      <c r="E983" s="62">
        <v>1</v>
      </c>
      <c r="F983" s="63" t="s">
        <v>955</v>
      </c>
      <c r="G983" s="72" t="s">
        <v>2495</v>
      </c>
      <c r="H983" s="5"/>
    </row>
    <row r="984" spans="1:8" ht="19" thickTop="1" thickBot="1" x14ac:dyDescent="0.25">
      <c r="A984" s="65">
        <v>64802</v>
      </c>
      <c r="B984" s="74" t="s">
        <v>957</v>
      </c>
      <c r="C984" s="60"/>
      <c r="D984" s="61">
        <v>159</v>
      </c>
      <c r="E984" s="63" t="s">
        <v>215</v>
      </c>
      <c r="F984" s="63" t="s">
        <v>955</v>
      </c>
      <c r="G984" s="72" t="s">
        <v>2495</v>
      </c>
      <c r="H984" s="5"/>
    </row>
    <row r="985" spans="1:8" ht="19" thickTop="1" thickBot="1" x14ac:dyDescent="0.25">
      <c r="A985" s="65">
        <v>64803</v>
      </c>
      <c r="B985" s="74" t="s">
        <v>958</v>
      </c>
      <c r="C985" s="60"/>
      <c r="D985" s="61">
        <v>159</v>
      </c>
      <c r="E985" s="62">
        <v>1</v>
      </c>
      <c r="F985" s="63" t="s">
        <v>955</v>
      </c>
      <c r="G985" s="72" t="s">
        <v>2496</v>
      </c>
      <c r="H985" s="5"/>
    </row>
    <row r="986" spans="1:8" ht="19" thickTop="1" thickBot="1" x14ac:dyDescent="0.25">
      <c r="A986" s="65">
        <v>64851</v>
      </c>
      <c r="B986" s="74" t="s">
        <v>959</v>
      </c>
      <c r="C986" s="60"/>
      <c r="D986" s="61">
        <v>6.9</v>
      </c>
      <c r="E986" s="62">
        <v>1</v>
      </c>
      <c r="F986" s="63" t="s">
        <v>955</v>
      </c>
      <c r="G986" s="72" t="s">
        <v>2497</v>
      </c>
      <c r="H986" s="5"/>
    </row>
    <row r="987" spans="1:8" ht="19" thickTop="1" thickBot="1" x14ac:dyDescent="0.25">
      <c r="A987" s="65">
        <v>64918</v>
      </c>
      <c r="B987" s="74" t="s">
        <v>960</v>
      </c>
      <c r="C987" s="60"/>
      <c r="D987" s="61">
        <v>20.7</v>
      </c>
      <c r="E987" s="62">
        <v>100</v>
      </c>
      <c r="F987" s="63" t="s">
        <v>823</v>
      </c>
      <c r="G987" s="72" t="s">
        <v>2498</v>
      </c>
      <c r="H987" s="5"/>
    </row>
    <row r="988" spans="1:8" ht="19" thickTop="1" thickBot="1" x14ac:dyDescent="0.25">
      <c r="A988" s="65">
        <v>64931</v>
      </c>
      <c r="B988" s="74" t="s">
        <v>961</v>
      </c>
      <c r="C988" s="60"/>
      <c r="D988" s="61">
        <v>43.8</v>
      </c>
      <c r="E988" s="62">
        <v>1000</v>
      </c>
      <c r="F988" s="63" t="s">
        <v>825</v>
      </c>
      <c r="G988" s="72" t="s">
        <v>2499</v>
      </c>
      <c r="H988" s="5"/>
    </row>
    <row r="989" spans="1:8" ht="19" thickTop="1" thickBot="1" x14ac:dyDescent="0.25">
      <c r="A989" s="65">
        <v>64932</v>
      </c>
      <c r="B989" s="74" t="s">
        <v>962</v>
      </c>
      <c r="C989" s="60"/>
      <c r="D989" s="61">
        <v>52</v>
      </c>
      <c r="E989" s="62">
        <v>1000</v>
      </c>
      <c r="F989" s="63" t="s">
        <v>825</v>
      </c>
      <c r="G989" s="72" t="s">
        <v>2500</v>
      </c>
      <c r="H989" s="5"/>
    </row>
    <row r="990" spans="1:8" ht="19" thickTop="1" thickBot="1" x14ac:dyDescent="0.25">
      <c r="A990" s="65">
        <v>64933</v>
      </c>
      <c r="B990" s="74" t="s">
        <v>963</v>
      </c>
      <c r="C990" s="60"/>
      <c r="D990" s="61">
        <v>45</v>
      </c>
      <c r="E990" s="62">
        <v>1000</v>
      </c>
      <c r="F990" s="63" t="s">
        <v>825</v>
      </c>
      <c r="G990" s="72" t="s">
        <v>2501</v>
      </c>
      <c r="H990" s="5"/>
    </row>
    <row r="991" spans="1:8" ht="19" thickTop="1" thickBot="1" x14ac:dyDescent="0.25">
      <c r="A991" s="65">
        <v>64934</v>
      </c>
      <c r="B991" s="74" t="s">
        <v>962</v>
      </c>
      <c r="C991" s="60"/>
      <c r="D991" s="61">
        <v>9</v>
      </c>
      <c r="E991" s="62">
        <v>100</v>
      </c>
      <c r="F991" s="63" t="s">
        <v>825</v>
      </c>
      <c r="G991" s="72" t="s">
        <v>2502</v>
      </c>
      <c r="H991" s="5"/>
    </row>
    <row r="992" spans="1:8" ht="19" thickTop="1" thickBot="1" x14ac:dyDescent="0.25">
      <c r="A992" s="65">
        <v>64938</v>
      </c>
      <c r="B992" s="74" t="s">
        <v>964</v>
      </c>
      <c r="C992" s="60"/>
      <c r="D992" s="61">
        <v>489.6</v>
      </c>
      <c r="E992" s="62">
        <v>1</v>
      </c>
      <c r="F992" s="63" t="s">
        <v>787</v>
      </c>
      <c r="G992" s="72" t="s">
        <v>2503</v>
      </c>
      <c r="H992" s="5"/>
    </row>
    <row r="993" spans="1:8" ht="19" thickTop="1" thickBot="1" x14ac:dyDescent="0.25">
      <c r="A993" s="65">
        <v>64939</v>
      </c>
      <c r="B993" s="74" t="s">
        <v>965</v>
      </c>
      <c r="C993" s="60"/>
      <c r="D993" s="61">
        <v>130</v>
      </c>
      <c r="E993" s="62">
        <v>1</v>
      </c>
      <c r="F993" s="63" t="s">
        <v>787</v>
      </c>
      <c r="G993" s="72" t="s">
        <v>2504</v>
      </c>
      <c r="H993" s="5"/>
    </row>
    <row r="994" spans="1:8" ht="19" thickTop="1" thickBot="1" x14ac:dyDescent="0.25">
      <c r="A994" s="65">
        <v>64940</v>
      </c>
      <c r="B994" s="74" t="s">
        <v>966</v>
      </c>
      <c r="C994" s="60"/>
      <c r="D994" s="61">
        <v>330</v>
      </c>
      <c r="E994" s="62">
        <v>1</v>
      </c>
      <c r="F994" s="63" t="s">
        <v>787</v>
      </c>
      <c r="G994" s="72" t="s">
        <v>2505</v>
      </c>
      <c r="H994" s="5"/>
    </row>
    <row r="995" spans="1:8" ht="19" thickTop="1" thickBot="1" x14ac:dyDescent="0.25">
      <c r="A995" s="65">
        <v>64942</v>
      </c>
      <c r="B995" s="74" t="s">
        <v>967</v>
      </c>
      <c r="C995" s="60"/>
      <c r="D995" s="61">
        <v>375</v>
      </c>
      <c r="E995" s="62">
        <v>1</v>
      </c>
      <c r="F995" s="63" t="s">
        <v>787</v>
      </c>
      <c r="G995" s="72" t="s">
        <v>2506</v>
      </c>
      <c r="H995" s="5"/>
    </row>
    <row r="996" spans="1:8" ht="19" thickTop="1" thickBot="1" x14ac:dyDescent="0.25">
      <c r="A996" s="65">
        <v>65002</v>
      </c>
      <c r="B996" s="74" t="s">
        <v>968</v>
      </c>
      <c r="C996" s="60"/>
      <c r="D996" s="61">
        <v>32.5</v>
      </c>
      <c r="E996" s="62">
        <v>1000</v>
      </c>
      <c r="F996" s="63" t="s">
        <v>825</v>
      </c>
      <c r="G996" s="72" t="s">
        <v>2507</v>
      </c>
      <c r="H996" s="5"/>
    </row>
    <row r="997" spans="1:8" ht="19" thickTop="1" thickBot="1" x14ac:dyDescent="0.25">
      <c r="A997" s="65">
        <v>65003</v>
      </c>
      <c r="B997" s="74" t="s">
        <v>969</v>
      </c>
      <c r="C997" s="60"/>
      <c r="D997" s="61">
        <v>112</v>
      </c>
      <c r="E997" s="62">
        <v>1</v>
      </c>
      <c r="F997" s="63" t="s">
        <v>787</v>
      </c>
      <c r="G997" s="72" t="s">
        <v>2508</v>
      </c>
      <c r="H997" s="5"/>
    </row>
    <row r="998" spans="1:8" ht="19" thickTop="1" thickBot="1" x14ac:dyDescent="0.25">
      <c r="A998" s="65">
        <v>65005</v>
      </c>
      <c r="B998" s="74" t="s">
        <v>970</v>
      </c>
      <c r="C998" s="60"/>
      <c r="D998" s="61">
        <v>50</v>
      </c>
      <c r="E998" s="62">
        <v>1000</v>
      </c>
      <c r="F998" s="63" t="s">
        <v>825</v>
      </c>
      <c r="G998" s="72" t="s">
        <v>2509</v>
      </c>
      <c r="H998" s="5"/>
    </row>
    <row r="999" spans="1:8" ht="19" thickTop="1" thickBot="1" x14ac:dyDescent="0.25">
      <c r="A999" s="65">
        <v>65006</v>
      </c>
      <c r="B999" s="74" t="s">
        <v>971</v>
      </c>
      <c r="C999" s="60"/>
      <c r="D999" s="61">
        <v>72</v>
      </c>
      <c r="E999" s="62">
        <v>1000</v>
      </c>
      <c r="F999" s="63" t="s">
        <v>825</v>
      </c>
      <c r="G999" s="72" t="s">
        <v>2510</v>
      </c>
      <c r="H999" s="5"/>
    </row>
    <row r="1000" spans="1:8" ht="19" thickTop="1" thickBot="1" x14ac:dyDescent="0.25">
      <c r="A1000" s="65">
        <v>65007</v>
      </c>
      <c r="B1000" s="74" t="s">
        <v>972</v>
      </c>
      <c r="C1000" s="60"/>
      <c r="D1000" s="61">
        <v>99</v>
      </c>
      <c r="E1000" s="62">
        <v>1000</v>
      </c>
      <c r="F1000" s="63" t="s">
        <v>825</v>
      </c>
      <c r="G1000" s="72" t="s">
        <v>2511</v>
      </c>
      <c r="H1000" s="5"/>
    </row>
    <row r="1001" spans="1:8" ht="19" thickTop="1" thickBot="1" x14ac:dyDescent="0.25">
      <c r="A1001" s="65">
        <v>65008</v>
      </c>
      <c r="B1001" s="74" t="s">
        <v>973</v>
      </c>
      <c r="C1001" s="60"/>
      <c r="D1001" s="61">
        <v>36.5</v>
      </c>
      <c r="E1001" s="62">
        <v>1000</v>
      </c>
      <c r="F1001" s="63" t="s">
        <v>825</v>
      </c>
      <c r="G1001" s="72" t="s">
        <v>2512</v>
      </c>
      <c r="H1001" s="5"/>
    </row>
    <row r="1002" spans="1:8" ht="19" thickTop="1" thickBot="1" x14ac:dyDescent="0.25">
      <c r="A1002" s="65">
        <v>65009</v>
      </c>
      <c r="B1002" s="74" t="s">
        <v>974</v>
      </c>
      <c r="C1002" s="60"/>
      <c r="D1002" s="61">
        <v>199</v>
      </c>
      <c r="E1002" s="62">
        <v>1000</v>
      </c>
      <c r="F1002" s="63" t="s">
        <v>825</v>
      </c>
      <c r="G1002" s="72" t="s">
        <v>2513</v>
      </c>
      <c r="H1002" s="5"/>
    </row>
    <row r="1003" spans="1:8" ht="19" thickTop="1" thickBot="1" x14ac:dyDescent="0.25">
      <c r="A1003" s="65">
        <v>65010</v>
      </c>
      <c r="B1003" s="74" t="s">
        <v>975</v>
      </c>
      <c r="C1003" s="60"/>
      <c r="D1003" s="61">
        <v>139</v>
      </c>
      <c r="E1003" s="62">
        <v>1000</v>
      </c>
      <c r="F1003" s="63" t="s">
        <v>825</v>
      </c>
      <c r="G1003" s="72" t="s">
        <v>2514</v>
      </c>
      <c r="H1003" s="5"/>
    </row>
    <row r="1004" spans="1:8" ht="19" thickTop="1" thickBot="1" x14ac:dyDescent="0.25">
      <c r="A1004" s="65">
        <v>65011</v>
      </c>
      <c r="B1004" s="74" t="s">
        <v>976</v>
      </c>
      <c r="C1004" s="60"/>
      <c r="D1004" s="61">
        <v>139</v>
      </c>
      <c r="E1004" s="62">
        <v>1000</v>
      </c>
      <c r="F1004" s="63" t="s">
        <v>825</v>
      </c>
      <c r="G1004" s="72" t="s">
        <v>2515</v>
      </c>
      <c r="H1004" s="5"/>
    </row>
    <row r="1005" spans="1:8" ht="19" thickTop="1" thickBot="1" x14ac:dyDescent="0.25">
      <c r="A1005" s="65">
        <v>65012</v>
      </c>
      <c r="B1005" s="74" t="s">
        <v>977</v>
      </c>
      <c r="C1005" s="60"/>
      <c r="D1005" s="61">
        <v>115</v>
      </c>
      <c r="E1005" s="62">
        <v>1000</v>
      </c>
      <c r="F1005" s="63" t="s">
        <v>825</v>
      </c>
      <c r="G1005" s="72" t="s">
        <v>2516</v>
      </c>
      <c r="H1005" s="5"/>
    </row>
    <row r="1006" spans="1:8" ht="19" thickTop="1" thickBot="1" x14ac:dyDescent="0.25">
      <c r="A1006" s="65">
        <v>65013</v>
      </c>
      <c r="B1006" s="74" t="s">
        <v>978</v>
      </c>
      <c r="C1006" s="60"/>
      <c r="D1006" s="61">
        <v>155</v>
      </c>
      <c r="E1006" s="62">
        <v>1000</v>
      </c>
      <c r="F1006" s="63" t="s">
        <v>825</v>
      </c>
      <c r="G1006" s="72" t="s">
        <v>2517</v>
      </c>
      <c r="H1006" s="5"/>
    </row>
    <row r="1007" spans="1:8" ht="19" thickTop="1" thickBot="1" x14ac:dyDescent="0.25">
      <c r="A1007" s="65">
        <v>65014</v>
      </c>
      <c r="B1007" s="74" t="s">
        <v>979</v>
      </c>
      <c r="C1007" s="60"/>
      <c r="D1007" s="61">
        <v>99.5</v>
      </c>
      <c r="E1007" s="62">
        <v>1000</v>
      </c>
      <c r="F1007" s="63" t="s">
        <v>825</v>
      </c>
      <c r="G1007" s="72" t="s">
        <v>2518</v>
      </c>
      <c r="H1007" s="5"/>
    </row>
    <row r="1008" spans="1:8" ht="19" thickTop="1" thickBot="1" x14ac:dyDescent="0.25">
      <c r="A1008" s="65">
        <v>65015</v>
      </c>
      <c r="B1008" s="74" t="s">
        <v>980</v>
      </c>
      <c r="C1008" s="60"/>
      <c r="D1008" s="61">
        <v>139</v>
      </c>
      <c r="E1008" s="62">
        <v>1000</v>
      </c>
      <c r="F1008" s="63" t="s">
        <v>825</v>
      </c>
      <c r="G1008" s="72" t="s">
        <v>2519</v>
      </c>
      <c r="H1008" s="5"/>
    </row>
    <row r="1009" spans="1:8" ht="19" thickTop="1" thickBot="1" x14ac:dyDescent="0.25">
      <c r="A1009" s="65">
        <v>65017</v>
      </c>
      <c r="B1009" s="74" t="s">
        <v>981</v>
      </c>
      <c r="C1009" s="60"/>
      <c r="D1009" s="61">
        <v>340</v>
      </c>
      <c r="E1009" s="62">
        <v>1000</v>
      </c>
      <c r="F1009" s="63" t="s">
        <v>825</v>
      </c>
      <c r="G1009" s="72" t="s">
        <v>2520</v>
      </c>
      <c r="H1009" s="5"/>
    </row>
    <row r="1010" spans="1:8" ht="19" thickTop="1" thickBot="1" x14ac:dyDescent="0.25">
      <c r="A1010" s="65">
        <v>66000</v>
      </c>
      <c r="B1010" s="74" t="s">
        <v>982</v>
      </c>
      <c r="C1010" s="60"/>
      <c r="D1010" s="61">
        <v>5.0999999999999996</v>
      </c>
      <c r="E1010" s="62">
        <v>1</v>
      </c>
      <c r="F1010" s="63" t="s">
        <v>825</v>
      </c>
      <c r="G1010" s="72" t="s">
        <v>2521</v>
      </c>
      <c r="H1010" s="5"/>
    </row>
    <row r="1011" spans="1:8" ht="19" thickTop="1" thickBot="1" x14ac:dyDescent="0.25">
      <c r="A1011" s="65">
        <v>66001</v>
      </c>
      <c r="B1011" s="74" t="s">
        <v>982</v>
      </c>
      <c r="C1011" s="60"/>
      <c r="D1011" s="61">
        <v>6.3</v>
      </c>
      <c r="E1011" s="62">
        <v>1</v>
      </c>
      <c r="F1011" s="63" t="s">
        <v>825</v>
      </c>
      <c r="G1011" s="72" t="s">
        <v>2522</v>
      </c>
      <c r="H1011" s="5"/>
    </row>
    <row r="1012" spans="1:8" ht="19" thickTop="1" thickBot="1" x14ac:dyDescent="0.25">
      <c r="A1012" s="65">
        <v>66002</v>
      </c>
      <c r="B1012" s="74" t="s">
        <v>983</v>
      </c>
      <c r="C1012" s="60"/>
      <c r="D1012" s="61">
        <v>0.8</v>
      </c>
      <c r="E1012" s="62">
        <v>1</v>
      </c>
      <c r="F1012" s="63" t="s">
        <v>0</v>
      </c>
      <c r="G1012" s="72" t="s">
        <v>2523</v>
      </c>
      <c r="H1012" s="5"/>
    </row>
    <row r="1013" spans="1:8" ht="19" thickTop="1" thickBot="1" x14ac:dyDescent="0.25">
      <c r="A1013" s="65">
        <v>66002</v>
      </c>
      <c r="B1013" s="74" t="s">
        <v>983</v>
      </c>
      <c r="C1013" s="60"/>
      <c r="D1013" s="61">
        <v>0.6</v>
      </c>
      <c r="E1013" s="63" t="s">
        <v>984</v>
      </c>
      <c r="F1013" s="63" t="s">
        <v>0</v>
      </c>
      <c r="G1013" s="72" t="s">
        <v>2523</v>
      </c>
      <c r="H1013" s="5"/>
    </row>
    <row r="1014" spans="1:8" ht="19" thickTop="1" thickBot="1" x14ac:dyDescent="0.25">
      <c r="A1014" s="65">
        <v>66004</v>
      </c>
      <c r="B1014" s="74" t="s">
        <v>985</v>
      </c>
      <c r="C1014" s="60"/>
      <c r="D1014" s="61">
        <v>0.8</v>
      </c>
      <c r="E1014" s="62">
        <v>1</v>
      </c>
      <c r="F1014" s="63" t="s">
        <v>0</v>
      </c>
      <c r="G1014" s="72" t="s">
        <v>2524</v>
      </c>
      <c r="H1014" s="5"/>
    </row>
    <row r="1015" spans="1:8" ht="19" thickTop="1" thickBot="1" x14ac:dyDescent="0.25">
      <c r="A1015" s="65">
        <v>66005</v>
      </c>
      <c r="B1015" s="74" t="s">
        <v>986</v>
      </c>
      <c r="C1015" s="60"/>
      <c r="D1015" s="61">
        <v>0.8</v>
      </c>
      <c r="E1015" s="62">
        <v>1</v>
      </c>
      <c r="F1015" s="63" t="s">
        <v>0</v>
      </c>
      <c r="G1015" s="72" t="s">
        <v>2525</v>
      </c>
      <c r="H1015" s="5"/>
    </row>
    <row r="1016" spans="1:8" ht="19" thickTop="1" thickBot="1" x14ac:dyDescent="0.25">
      <c r="A1016" s="65">
        <v>66006</v>
      </c>
      <c r="B1016" s="74" t="s">
        <v>987</v>
      </c>
      <c r="C1016" s="60"/>
      <c r="D1016" s="61">
        <v>0.8</v>
      </c>
      <c r="E1016" s="62">
        <v>1</v>
      </c>
      <c r="F1016" s="63" t="s">
        <v>0</v>
      </c>
      <c r="G1016" s="72" t="s">
        <v>2526</v>
      </c>
      <c r="H1016" s="5"/>
    </row>
    <row r="1017" spans="1:8" ht="19" thickTop="1" thickBot="1" x14ac:dyDescent="0.25">
      <c r="A1017" s="65">
        <v>68001</v>
      </c>
      <c r="B1017" s="74" t="s">
        <v>988</v>
      </c>
      <c r="C1017" s="60"/>
      <c r="D1017" s="61">
        <v>7.6</v>
      </c>
      <c r="E1017" s="62">
        <v>1</v>
      </c>
      <c r="F1017" s="63" t="s">
        <v>0</v>
      </c>
      <c r="G1017" s="72" t="s">
        <v>2527</v>
      </c>
      <c r="H1017" s="5"/>
    </row>
    <row r="1018" spans="1:8" ht="19" thickTop="1" thickBot="1" x14ac:dyDescent="0.25">
      <c r="A1018" s="65">
        <v>68002</v>
      </c>
      <c r="B1018" s="74" t="s">
        <v>989</v>
      </c>
      <c r="C1018" s="60"/>
      <c r="D1018" s="61">
        <v>7.6</v>
      </c>
      <c r="E1018" s="62">
        <v>1</v>
      </c>
      <c r="F1018" s="63" t="s">
        <v>0</v>
      </c>
      <c r="G1018" s="72" t="s">
        <v>2528</v>
      </c>
      <c r="H1018" s="5"/>
    </row>
    <row r="1019" spans="1:8" ht="19" thickTop="1" thickBot="1" x14ac:dyDescent="0.25">
      <c r="A1019" s="65">
        <v>68003</v>
      </c>
      <c r="B1019" s="74" t="s">
        <v>990</v>
      </c>
      <c r="C1019" s="60"/>
      <c r="D1019" s="61">
        <v>8.65</v>
      </c>
      <c r="E1019" s="62">
        <v>1</v>
      </c>
      <c r="F1019" s="63" t="s">
        <v>0</v>
      </c>
      <c r="G1019" s="72" t="s">
        <v>2529</v>
      </c>
      <c r="H1019" s="5"/>
    </row>
    <row r="1020" spans="1:8" ht="19" thickTop="1" thickBot="1" x14ac:dyDescent="0.25">
      <c r="A1020" s="65">
        <v>68004</v>
      </c>
      <c r="B1020" s="74" t="s">
        <v>991</v>
      </c>
      <c r="C1020" s="60"/>
      <c r="D1020" s="61">
        <v>10.15</v>
      </c>
      <c r="E1020" s="62">
        <v>1</v>
      </c>
      <c r="F1020" s="63" t="s">
        <v>0</v>
      </c>
      <c r="G1020" s="72" t="s">
        <v>2530</v>
      </c>
      <c r="H1020" s="5"/>
    </row>
    <row r="1021" spans="1:8" ht="19" thickTop="1" thickBot="1" x14ac:dyDescent="0.25">
      <c r="A1021" s="65">
        <v>68005</v>
      </c>
      <c r="B1021" s="74" t="s">
        <v>992</v>
      </c>
      <c r="C1021" s="60"/>
      <c r="D1021" s="61">
        <v>8.65</v>
      </c>
      <c r="E1021" s="62">
        <v>1</v>
      </c>
      <c r="F1021" s="63" t="s">
        <v>0</v>
      </c>
      <c r="G1021" s="72" t="s">
        <v>2531</v>
      </c>
      <c r="H1021" s="5"/>
    </row>
    <row r="1022" spans="1:8" ht="19" thickTop="1" thickBot="1" x14ac:dyDescent="0.25">
      <c r="A1022" s="65">
        <v>68006</v>
      </c>
      <c r="B1022" s="74" t="s">
        <v>993</v>
      </c>
      <c r="C1022" s="60"/>
      <c r="D1022" s="61">
        <v>11.7</v>
      </c>
      <c r="E1022" s="62">
        <v>1</v>
      </c>
      <c r="F1022" s="63" t="s">
        <v>0</v>
      </c>
      <c r="G1022" s="72" t="s">
        <v>2532</v>
      </c>
      <c r="H1022" s="5"/>
    </row>
    <row r="1023" spans="1:8" ht="19" thickTop="1" thickBot="1" x14ac:dyDescent="0.25">
      <c r="A1023" s="65">
        <v>68007</v>
      </c>
      <c r="B1023" s="74" t="s">
        <v>994</v>
      </c>
      <c r="C1023" s="60"/>
      <c r="D1023" s="61">
        <v>15.3</v>
      </c>
      <c r="E1023" s="62">
        <v>1</v>
      </c>
      <c r="F1023" s="63" t="s">
        <v>0</v>
      </c>
      <c r="G1023" s="72" t="s">
        <v>2533</v>
      </c>
      <c r="H1023" s="5"/>
    </row>
    <row r="1024" spans="1:8" ht="19" thickTop="1" thickBot="1" x14ac:dyDescent="0.25">
      <c r="A1024" s="65">
        <v>69001</v>
      </c>
      <c r="B1024" s="74" t="s">
        <v>995</v>
      </c>
      <c r="C1024" s="60"/>
      <c r="D1024" s="61">
        <v>6.5</v>
      </c>
      <c r="E1024" s="62">
        <v>1</v>
      </c>
      <c r="F1024" s="63" t="s">
        <v>0</v>
      </c>
      <c r="G1024" s="72" t="s">
        <v>2534</v>
      </c>
      <c r="H1024" s="5"/>
    </row>
    <row r="1025" spans="1:8" ht="19" thickTop="1" thickBot="1" x14ac:dyDescent="0.25">
      <c r="A1025" s="65">
        <v>80001</v>
      </c>
      <c r="B1025" s="74" t="s">
        <v>996</v>
      </c>
      <c r="C1025" s="60"/>
      <c r="D1025" s="61">
        <v>49.9</v>
      </c>
      <c r="E1025" s="62">
        <v>1</v>
      </c>
      <c r="F1025" s="63" t="s">
        <v>825</v>
      </c>
      <c r="G1025" s="72" t="s">
        <v>2535</v>
      </c>
      <c r="H1025" s="5"/>
    </row>
    <row r="1026" spans="1:8" ht="19" thickTop="1" thickBot="1" x14ac:dyDescent="0.25">
      <c r="A1026" s="65">
        <v>80011</v>
      </c>
      <c r="B1026" s="74" t="s">
        <v>997</v>
      </c>
      <c r="C1026" s="60"/>
      <c r="D1026" s="61">
        <v>8.9</v>
      </c>
      <c r="E1026" s="62">
        <v>1</v>
      </c>
      <c r="F1026" s="63" t="s">
        <v>825</v>
      </c>
      <c r="G1026" s="72" t="s">
        <v>2536</v>
      </c>
      <c r="H1026" s="5"/>
    </row>
    <row r="1027" spans="1:8" ht="19" thickTop="1" thickBot="1" x14ac:dyDescent="0.25">
      <c r="A1027" s="65">
        <v>80012</v>
      </c>
      <c r="B1027" s="74" t="s">
        <v>998</v>
      </c>
      <c r="C1027" s="60"/>
      <c r="D1027" s="61">
        <v>8.9</v>
      </c>
      <c r="E1027" s="62">
        <v>1</v>
      </c>
      <c r="F1027" s="63" t="s">
        <v>825</v>
      </c>
      <c r="G1027" s="72" t="s">
        <v>2537</v>
      </c>
      <c r="H1027" s="5"/>
    </row>
    <row r="1028" spans="1:8" ht="19" thickTop="1" thickBot="1" x14ac:dyDescent="0.25">
      <c r="A1028" s="65">
        <v>80013</v>
      </c>
      <c r="B1028" s="74" t="s">
        <v>999</v>
      </c>
      <c r="C1028" s="60"/>
      <c r="D1028" s="61">
        <v>8.9</v>
      </c>
      <c r="E1028" s="62">
        <v>1</v>
      </c>
      <c r="F1028" s="63" t="s">
        <v>825</v>
      </c>
      <c r="G1028" s="72" t="s">
        <v>2538</v>
      </c>
      <c r="H1028" s="5"/>
    </row>
    <row r="1029" spans="1:8" ht="19" thickTop="1" thickBot="1" x14ac:dyDescent="0.25">
      <c r="A1029" s="65">
        <v>80014</v>
      </c>
      <c r="B1029" s="74" t="s">
        <v>1000</v>
      </c>
      <c r="C1029" s="60"/>
      <c r="D1029" s="61">
        <v>9.9</v>
      </c>
      <c r="E1029" s="62">
        <v>1</v>
      </c>
      <c r="F1029" s="63" t="s">
        <v>825</v>
      </c>
      <c r="G1029" s="72" t="s">
        <v>2539</v>
      </c>
      <c r="H1029" s="5"/>
    </row>
    <row r="1030" spans="1:8" ht="19" thickTop="1" thickBot="1" x14ac:dyDescent="0.25">
      <c r="A1030" s="65">
        <v>80015</v>
      </c>
      <c r="B1030" s="74" t="s">
        <v>1001</v>
      </c>
      <c r="C1030" s="60"/>
      <c r="D1030" s="61">
        <v>9.9</v>
      </c>
      <c r="E1030" s="62">
        <v>1</v>
      </c>
      <c r="F1030" s="63" t="s">
        <v>825</v>
      </c>
      <c r="G1030" s="72" t="s">
        <v>2540</v>
      </c>
      <c r="H1030" s="5"/>
    </row>
    <row r="1031" spans="1:8" ht="19" thickTop="1" thickBot="1" x14ac:dyDescent="0.25">
      <c r="A1031" s="65">
        <v>80016</v>
      </c>
      <c r="B1031" s="74" t="s">
        <v>1002</v>
      </c>
      <c r="C1031" s="60"/>
      <c r="D1031" s="61">
        <v>9.9</v>
      </c>
      <c r="E1031" s="62">
        <v>1</v>
      </c>
      <c r="F1031" s="63" t="s">
        <v>825</v>
      </c>
      <c r="G1031" s="72" t="s">
        <v>2541</v>
      </c>
      <c r="H1031" s="5"/>
    </row>
    <row r="1032" spans="1:8" ht="19" thickTop="1" thickBot="1" x14ac:dyDescent="0.25">
      <c r="A1032" s="65">
        <v>80017</v>
      </c>
      <c r="B1032" s="74" t="s">
        <v>1003</v>
      </c>
      <c r="C1032" s="60"/>
      <c r="D1032" s="61">
        <v>9.9</v>
      </c>
      <c r="E1032" s="62">
        <v>1</v>
      </c>
      <c r="F1032" s="63" t="s">
        <v>825</v>
      </c>
      <c r="G1032" s="72" t="s">
        <v>2542</v>
      </c>
      <c r="H1032" s="5"/>
    </row>
    <row r="1033" spans="1:8" ht="19" thickTop="1" thickBot="1" x14ac:dyDescent="0.25">
      <c r="A1033" s="65">
        <v>80018</v>
      </c>
      <c r="B1033" s="74" t="s">
        <v>1004</v>
      </c>
      <c r="C1033" s="60"/>
      <c r="D1033" s="61">
        <v>10.9</v>
      </c>
      <c r="E1033" s="62">
        <v>1</v>
      </c>
      <c r="F1033" s="63" t="s">
        <v>825</v>
      </c>
      <c r="G1033" s="72" t="s">
        <v>2543</v>
      </c>
      <c r="H1033" s="5"/>
    </row>
    <row r="1034" spans="1:8" ht="19" thickTop="1" thickBot="1" x14ac:dyDescent="0.25">
      <c r="A1034" s="65">
        <v>80019</v>
      </c>
      <c r="B1034" s="74" t="s">
        <v>1005</v>
      </c>
      <c r="C1034" s="60"/>
      <c r="D1034" s="61">
        <v>10.9</v>
      </c>
      <c r="E1034" s="62">
        <v>1</v>
      </c>
      <c r="F1034" s="63" t="s">
        <v>825</v>
      </c>
      <c r="G1034" s="72" t="s">
        <v>2544</v>
      </c>
      <c r="H1034" s="5"/>
    </row>
    <row r="1035" spans="1:8" ht="19" thickTop="1" thickBot="1" x14ac:dyDescent="0.25">
      <c r="A1035" s="65">
        <v>80020</v>
      </c>
      <c r="B1035" s="74" t="s">
        <v>1006</v>
      </c>
      <c r="C1035" s="60"/>
      <c r="D1035" s="61">
        <v>9.9</v>
      </c>
      <c r="E1035" s="62">
        <v>1</v>
      </c>
      <c r="F1035" s="63" t="s">
        <v>825</v>
      </c>
      <c r="G1035" s="72" t="s">
        <v>2545</v>
      </c>
      <c r="H1035" s="5"/>
    </row>
    <row r="1036" spans="1:8" ht="19" thickTop="1" thickBot="1" x14ac:dyDescent="0.25">
      <c r="A1036" s="65">
        <v>80021</v>
      </c>
      <c r="B1036" s="74" t="s">
        <v>1007</v>
      </c>
      <c r="C1036" s="60"/>
      <c r="D1036" s="61">
        <v>11.5</v>
      </c>
      <c r="E1036" s="62">
        <v>1</v>
      </c>
      <c r="F1036" s="63" t="s">
        <v>825</v>
      </c>
      <c r="G1036" s="72" t="s">
        <v>2546</v>
      </c>
      <c r="H1036" s="5"/>
    </row>
    <row r="1037" spans="1:8" ht="19" thickTop="1" thickBot="1" x14ac:dyDescent="0.25">
      <c r="A1037" s="65">
        <v>80022</v>
      </c>
      <c r="B1037" s="74" t="s">
        <v>1008</v>
      </c>
      <c r="C1037" s="60"/>
      <c r="D1037" s="61">
        <v>19.899999999999999</v>
      </c>
      <c r="E1037" s="62">
        <v>1</v>
      </c>
      <c r="F1037" s="63" t="s">
        <v>825</v>
      </c>
      <c r="G1037" s="72" t="s">
        <v>2547</v>
      </c>
      <c r="H1037" s="5"/>
    </row>
    <row r="1038" spans="1:8" ht="19" thickTop="1" thickBot="1" x14ac:dyDescent="0.25">
      <c r="A1038" s="65">
        <v>80101</v>
      </c>
      <c r="B1038" s="74" t="s">
        <v>1009</v>
      </c>
      <c r="C1038" s="60"/>
      <c r="D1038" s="61">
        <v>10.9</v>
      </c>
      <c r="E1038" s="62">
        <v>1</v>
      </c>
      <c r="F1038" s="63" t="s">
        <v>825</v>
      </c>
      <c r="G1038" s="72" t="s">
        <v>2548</v>
      </c>
      <c r="H1038" s="5"/>
    </row>
    <row r="1039" spans="1:8" ht="19" thickTop="1" thickBot="1" x14ac:dyDescent="0.25">
      <c r="A1039" s="65">
        <v>80102</v>
      </c>
      <c r="B1039" s="74" t="s">
        <v>1010</v>
      </c>
      <c r="C1039" s="60"/>
      <c r="D1039" s="61">
        <v>12.9</v>
      </c>
      <c r="E1039" s="62">
        <v>1</v>
      </c>
      <c r="F1039" s="63" t="s">
        <v>825</v>
      </c>
      <c r="G1039" s="72" t="s">
        <v>2549</v>
      </c>
      <c r="H1039" s="5"/>
    </row>
    <row r="1040" spans="1:8" ht="19" thickTop="1" thickBot="1" x14ac:dyDescent="0.25">
      <c r="A1040" s="65">
        <v>80103</v>
      </c>
      <c r="B1040" s="74" t="s">
        <v>1011</v>
      </c>
      <c r="C1040" s="60"/>
      <c r="D1040" s="61">
        <v>13.9</v>
      </c>
      <c r="E1040" s="62">
        <v>1</v>
      </c>
      <c r="F1040" s="63" t="s">
        <v>825</v>
      </c>
      <c r="G1040" s="72" t="s">
        <v>2550</v>
      </c>
      <c r="H1040" s="5"/>
    </row>
    <row r="1041" spans="1:8" ht="19" thickTop="1" thickBot="1" x14ac:dyDescent="0.25">
      <c r="A1041" s="65">
        <v>80104</v>
      </c>
      <c r="B1041" s="74" t="s">
        <v>1012</v>
      </c>
      <c r="C1041" s="60"/>
      <c r="D1041" s="61">
        <v>13.9</v>
      </c>
      <c r="E1041" s="62">
        <v>1</v>
      </c>
      <c r="F1041" s="63" t="s">
        <v>825</v>
      </c>
      <c r="G1041" s="72" t="s">
        <v>2551</v>
      </c>
      <c r="H1041" s="5"/>
    </row>
    <row r="1042" spans="1:8" ht="19" thickTop="1" thickBot="1" x14ac:dyDescent="0.25">
      <c r="A1042" s="65">
        <v>80201</v>
      </c>
      <c r="B1042" s="74" t="s">
        <v>1013</v>
      </c>
      <c r="C1042" s="60"/>
      <c r="D1042" s="61">
        <v>15.9</v>
      </c>
      <c r="E1042" s="62">
        <v>1</v>
      </c>
      <c r="F1042" s="63" t="s">
        <v>825</v>
      </c>
      <c r="G1042" s="72" t="s">
        <v>2552</v>
      </c>
      <c r="H1042" s="5"/>
    </row>
    <row r="1043" spans="1:8" ht="19" thickTop="1" thickBot="1" x14ac:dyDescent="0.25">
      <c r="A1043" s="65">
        <v>80202</v>
      </c>
      <c r="B1043" s="74" t="s">
        <v>1014</v>
      </c>
      <c r="C1043" s="60"/>
      <c r="D1043" s="61">
        <v>17.899999999999999</v>
      </c>
      <c r="E1043" s="62">
        <v>1</v>
      </c>
      <c r="F1043" s="63" t="s">
        <v>825</v>
      </c>
      <c r="G1043" s="72" t="s">
        <v>2553</v>
      </c>
      <c r="H1043" s="5"/>
    </row>
    <row r="1044" spans="1:8" ht="19" thickTop="1" thickBot="1" x14ac:dyDescent="0.25">
      <c r="A1044" s="65">
        <v>80203</v>
      </c>
      <c r="B1044" s="74" t="s">
        <v>1015</v>
      </c>
      <c r="C1044" s="60"/>
      <c r="D1044" s="61">
        <v>27</v>
      </c>
      <c r="E1044" s="62">
        <v>1</v>
      </c>
      <c r="F1044" s="63" t="s">
        <v>825</v>
      </c>
      <c r="G1044" s="72" t="s">
        <v>2554</v>
      </c>
      <c r="H1044" s="5"/>
    </row>
    <row r="1045" spans="1:8" ht="19" thickTop="1" thickBot="1" x14ac:dyDescent="0.25">
      <c r="A1045" s="65">
        <v>80204</v>
      </c>
      <c r="B1045" s="74" t="s">
        <v>1016</v>
      </c>
      <c r="C1045" s="60"/>
      <c r="D1045" s="61">
        <v>16.899999999999999</v>
      </c>
      <c r="E1045" s="62">
        <v>1</v>
      </c>
      <c r="F1045" s="63" t="s">
        <v>825</v>
      </c>
      <c r="G1045" s="72" t="s">
        <v>2555</v>
      </c>
      <c r="H1045" s="5"/>
    </row>
    <row r="1046" spans="1:8" ht="19" thickTop="1" thickBot="1" x14ac:dyDescent="0.25">
      <c r="A1046" s="65">
        <v>80205</v>
      </c>
      <c r="B1046" s="74" t="s">
        <v>1017</v>
      </c>
      <c r="C1046" s="60"/>
      <c r="D1046" s="61">
        <v>16.899999999999999</v>
      </c>
      <c r="E1046" s="62">
        <v>1</v>
      </c>
      <c r="F1046" s="63" t="s">
        <v>825</v>
      </c>
      <c r="G1046" s="72" t="s">
        <v>2556</v>
      </c>
      <c r="H1046" s="5"/>
    </row>
    <row r="1047" spans="1:8" ht="19" thickTop="1" thickBot="1" x14ac:dyDescent="0.25">
      <c r="A1047" s="65">
        <v>80206</v>
      </c>
      <c r="B1047" s="74" t="s">
        <v>1018</v>
      </c>
      <c r="C1047" s="60"/>
      <c r="D1047" s="61">
        <v>17.899999999999999</v>
      </c>
      <c r="E1047" s="62">
        <v>1</v>
      </c>
      <c r="F1047" s="63" t="s">
        <v>825</v>
      </c>
      <c r="G1047" s="72" t="s">
        <v>2557</v>
      </c>
      <c r="H1047" s="5"/>
    </row>
    <row r="1048" spans="1:8" ht="19" thickTop="1" thickBot="1" x14ac:dyDescent="0.25">
      <c r="A1048" s="65">
        <v>80207</v>
      </c>
      <c r="B1048" s="74" t="s">
        <v>1019</v>
      </c>
      <c r="C1048" s="60"/>
      <c r="D1048" s="61">
        <v>17.899999999999999</v>
      </c>
      <c r="E1048" s="62">
        <v>1</v>
      </c>
      <c r="F1048" s="63" t="s">
        <v>825</v>
      </c>
      <c r="G1048" s="72" t="s">
        <v>2558</v>
      </c>
      <c r="H1048" s="5"/>
    </row>
    <row r="1049" spans="1:8" ht="19" thickTop="1" thickBot="1" x14ac:dyDescent="0.25">
      <c r="A1049" s="65">
        <v>80301</v>
      </c>
      <c r="B1049" s="74" t="s">
        <v>1020</v>
      </c>
      <c r="C1049" s="60"/>
      <c r="D1049" s="61">
        <v>19.899999999999999</v>
      </c>
      <c r="E1049" s="62">
        <v>1</v>
      </c>
      <c r="F1049" s="63" t="s">
        <v>825</v>
      </c>
      <c r="G1049" s="72" t="s">
        <v>2559</v>
      </c>
      <c r="H1049" s="5"/>
    </row>
    <row r="1050" spans="1:8" ht="19" thickTop="1" thickBot="1" x14ac:dyDescent="0.25">
      <c r="A1050" s="65">
        <v>80302</v>
      </c>
      <c r="B1050" s="74" t="s">
        <v>1021</v>
      </c>
      <c r="C1050" s="60"/>
      <c r="D1050" s="61">
        <v>22.9</v>
      </c>
      <c r="E1050" s="62">
        <v>1</v>
      </c>
      <c r="F1050" s="63" t="s">
        <v>825</v>
      </c>
      <c r="G1050" s="72" t="s">
        <v>2560</v>
      </c>
      <c r="H1050" s="5"/>
    </row>
    <row r="1051" spans="1:8" ht="19" thickTop="1" thickBot="1" x14ac:dyDescent="0.25">
      <c r="A1051" s="65">
        <v>80401</v>
      </c>
      <c r="B1051" s="74" t="s">
        <v>1022</v>
      </c>
      <c r="C1051" s="60"/>
      <c r="D1051" s="61">
        <v>56</v>
      </c>
      <c r="E1051" s="62">
        <v>1</v>
      </c>
      <c r="F1051" s="63" t="s">
        <v>825</v>
      </c>
      <c r="G1051" s="72" t="s">
        <v>2561</v>
      </c>
      <c r="H1051" s="5"/>
    </row>
    <row r="1052" spans="1:8" ht="19" thickTop="1" thickBot="1" x14ac:dyDescent="0.25">
      <c r="A1052" s="65">
        <v>80501</v>
      </c>
      <c r="B1052" s="74" t="s">
        <v>1023</v>
      </c>
      <c r="C1052" s="60"/>
      <c r="D1052" s="61">
        <v>69</v>
      </c>
      <c r="E1052" s="62">
        <v>1</v>
      </c>
      <c r="F1052" s="63" t="s">
        <v>825</v>
      </c>
      <c r="G1052" s="72" t="s">
        <v>2562</v>
      </c>
      <c r="H1052" s="5"/>
    </row>
    <row r="1053" spans="1:8" ht="19" thickTop="1" thickBot="1" x14ac:dyDescent="0.25">
      <c r="A1053" s="65">
        <v>80502</v>
      </c>
      <c r="B1053" s="74" t="s">
        <v>1024</v>
      </c>
      <c r="C1053" s="60"/>
      <c r="D1053" s="61">
        <v>25.9</v>
      </c>
      <c r="E1053" s="62">
        <v>1</v>
      </c>
      <c r="F1053" s="63" t="s">
        <v>825</v>
      </c>
      <c r="G1053" s="72" t="s">
        <v>2563</v>
      </c>
      <c r="H1053" s="5"/>
    </row>
    <row r="1054" spans="1:8" ht="19" thickTop="1" thickBot="1" x14ac:dyDescent="0.25">
      <c r="A1054" s="65">
        <v>80503</v>
      </c>
      <c r="B1054" s="74" t="s">
        <v>1025</v>
      </c>
      <c r="C1054" s="60"/>
      <c r="D1054" s="61">
        <v>25.9</v>
      </c>
      <c r="E1054" s="62">
        <v>1</v>
      </c>
      <c r="F1054" s="63" t="s">
        <v>825</v>
      </c>
      <c r="G1054" s="72" t="s">
        <v>2564</v>
      </c>
      <c r="H1054" s="5"/>
    </row>
    <row r="1055" spans="1:8" ht="19" thickTop="1" thickBot="1" x14ac:dyDescent="0.25">
      <c r="A1055" s="65">
        <v>80504</v>
      </c>
      <c r="B1055" s="74" t="s">
        <v>1026</v>
      </c>
      <c r="C1055" s="60"/>
      <c r="D1055" s="61">
        <v>25.9</v>
      </c>
      <c r="E1055" s="62">
        <v>1</v>
      </c>
      <c r="F1055" s="63" t="s">
        <v>825</v>
      </c>
      <c r="G1055" s="72" t="s">
        <v>2565</v>
      </c>
      <c r="H1055" s="5"/>
    </row>
    <row r="1056" spans="1:8" ht="19" thickTop="1" thickBot="1" x14ac:dyDescent="0.25">
      <c r="A1056" s="65">
        <v>80601</v>
      </c>
      <c r="B1056" s="74" t="s">
        <v>1027</v>
      </c>
      <c r="C1056" s="60"/>
      <c r="D1056" s="61">
        <v>56</v>
      </c>
      <c r="E1056" s="62">
        <v>1</v>
      </c>
      <c r="F1056" s="63" t="s">
        <v>825</v>
      </c>
      <c r="G1056" s="72" t="s">
        <v>2566</v>
      </c>
      <c r="H1056" s="5"/>
    </row>
    <row r="1057" spans="1:8" ht="19" thickTop="1" thickBot="1" x14ac:dyDescent="0.25">
      <c r="A1057" s="65">
        <v>81001</v>
      </c>
      <c r="B1057" s="74" t="s">
        <v>1028</v>
      </c>
      <c r="C1057" s="60"/>
      <c r="D1057" s="61">
        <v>95</v>
      </c>
      <c r="E1057" s="62">
        <v>1</v>
      </c>
      <c r="F1057" s="63" t="s">
        <v>825</v>
      </c>
      <c r="G1057" s="72" t="s">
        <v>2567</v>
      </c>
      <c r="H1057" s="5"/>
    </row>
    <row r="1058" spans="1:8" ht="19" thickTop="1" thickBot="1" x14ac:dyDescent="0.25">
      <c r="A1058" s="65">
        <v>81002</v>
      </c>
      <c r="B1058" s="74" t="s">
        <v>1029</v>
      </c>
      <c r="C1058" s="60"/>
      <c r="D1058" s="61">
        <v>119</v>
      </c>
      <c r="E1058" s="62">
        <v>1</v>
      </c>
      <c r="F1058" s="63" t="s">
        <v>825</v>
      </c>
      <c r="G1058" s="72" t="s">
        <v>2568</v>
      </c>
      <c r="H1058" s="5"/>
    </row>
    <row r="1059" spans="1:8" ht="19" thickTop="1" thickBot="1" x14ac:dyDescent="0.25">
      <c r="A1059" s="65">
        <v>81003</v>
      </c>
      <c r="B1059" s="74" t="s">
        <v>1030</v>
      </c>
      <c r="C1059" s="60"/>
      <c r="D1059" s="61">
        <v>389</v>
      </c>
      <c r="E1059" s="62">
        <v>1</v>
      </c>
      <c r="F1059" s="63" t="s">
        <v>825</v>
      </c>
      <c r="G1059" s="72" t="s">
        <v>2569</v>
      </c>
      <c r="H1059" s="5"/>
    </row>
    <row r="1060" spans="1:8" ht="19" thickTop="1" thickBot="1" x14ac:dyDescent="0.25">
      <c r="A1060" s="65">
        <v>81004</v>
      </c>
      <c r="B1060" s="74" t="s">
        <v>1031</v>
      </c>
      <c r="C1060" s="60"/>
      <c r="D1060" s="61">
        <v>39</v>
      </c>
      <c r="E1060" s="62">
        <v>1</v>
      </c>
      <c r="F1060" s="63" t="s">
        <v>825</v>
      </c>
      <c r="G1060" s="72" t="s">
        <v>2570</v>
      </c>
      <c r="H1060" s="5"/>
    </row>
    <row r="1061" spans="1:8" ht="19" thickTop="1" thickBot="1" x14ac:dyDescent="0.25">
      <c r="A1061" s="65">
        <v>81010</v>
      </c>
      <c r="B1061" s="74" t="s">
        <v>1032</v>
      </c>
      <c r="C1061" s="60"/>
      <c r="D1061" s="61">
        <v>19.899999999999999</v>
      </c>
      <c r="E1061" s="62">
        <v>1</v>
      </c>
      <c r="F1061" s="63" t="s">
        <v>825</v>
      </c>
      <c r="G1061" s="72" t="s">
        <v>2571</v>
      </c>
      <c r="H1061" s="5"/>
    </row>
    <row r="1062" spans="1:8" ht="19" thickTop="1" thickBot="1" x14ac:dyDescent="0.25">
      <c r="A1062" s="65">
        <v>81020</v>
      </c>
      <c r="B1062" s="74" t="s">
        <v>1033</v>
      </c>
      <c r="C1062" s="60"/>
      <c r="D1062" s="61">
        <v>9.5</v>
      </c>
      <c r="E1062" s="62">
        <v>1</v>
      </c>
      <c r="F1062" s="63" t="s">
        <v>825</v>
      </c>
      <c r="G1062" s="72" t="s">
        <v>1493</v>
      </c>
      <c r="H1062" s="5"/>
    </row>
    <row r="1063" spans="1:8" ht="19" thickTop="1" thickBot="1" x14ac:dyDescent="0.25">
      <c r="A1063" s="65">
        <v>81021</v>
      </c>
      <c r="B1063" s="74" t="s">
        <v>1034</v>
      </c>
      <c r="C1063" s="60"/>
      <c r="D1063" s="61">
        <v>10.5</v>
      </c>
      <c r="E1063" s="62">
        <v>1</v>
      </c>
      <c r="F1063" s="63" t="s">
        <v>825</v>
      </c>
      <c r="G1063" s="72" t="s">
        <v>2572</v>
      </c>
      <c r="H1063" s="5"/>
    </row>
    <row r="1064" spans="1:8" ht="19" thickTop="1" thickBot="1" x14ac:dyDescent="0.25">
      <c r="A1064" s="65">
        <v>81022</v>
      </c>
      <c r="B1064" s="74" t="s">
        <v>1035</v>
      </c>
      <c r="C1064" s="60"/>
      <c r="D1064" s="61">
        <v>11.5</v>
      </c>
      <c r="E1064" s="62">
        <v>1</v>
      </c>
      <c r="F1064" s="63" t="s">
        <v>825</v>
      </c>
      <c r="G1064" s="72" t="s">
        <v>2573</v>
      </c>
      <c r="H1064" s="5"/>
    </row>
    <row r="1065" spans="1:8" ht="19" thickTop="1" thickBot="1" x14ac:dyDescent="0.25">
      <c r="A1065" s="65">
        <v>81023</v>
      </c>
      <c r="B1065" s="74" t="s">
        <v>1036</v>
      </c>
      <c r="C1065" s="60"/>
      <c r="D1065" s="61">
        <v>11.5</v>
      </c>
      <c r="E1065" s="62">
        <v>1</v>
      </c>
      <c r="F1065" s="63" t="s">
        <v>825</v>
      </c>
      <c r="G1065" s="72" t="s">
        <v>2574</v>
      </c>
      <c r="H1065" s="5"/>
    </row>
    <row r="1066" spans="1:8" ht="19" thickTop="1" thickBot="1" x14ac:dyDescent="0.25">
      <c r="A1066" s="65">
        <v>81024</v>
      </c>
      <c r="B1066" s="74" t="s">
        <v>1037</v>
      </c>
      <c r="C1066" s="60"/>
      <c r="D1066" s="61">
        <v>11.5</v>
      </c>
      <c r="E1066" s="62">
        <v>1</v>
      </c>
      <c r="F1066" s="63" t="s">
        <v>825</v>
      </c>
      <c r="G1066" s="72" t="s">
        <v>2575</v>
      </c>
      <c r="H1066" s="5"/>
    </row>
    <row r="1067" spans="1:8" ht="19" thickTop="1" thickBot="1" x14ac:dyDescent="0.25">
      <c r="A1067" s="65">
        <v>81025</v>
      </c>
      <c r="B1067" s="74" t="s">
        <v>1038</v>
      </c>
      <c r="C1067" s="60"/>
      <c r="D1067" s="61">
        <v>11.5</v>
      </c>
      <c r="E1067" s="62">
        <v>1</v>
      </c>
      <c r="F1067" s="63" t="s">
        <v>825</v>
      </c>
      <c r="G1067" s="72" t="s">
        <v>2576</v>
      </c>
      <c r="H1067" s="5"/>
    </row>
    <row r="1068" spans="1:8" ht="19" thickTop="1" thickBot="1" x14ac:dyDescent="0.25">
      <c r="A1068" s="65">
        <v>81026</v>
      </c>
      <c r="B1068" s="74" t="s">
        <v>1039</v>
      </c>
      <c r="C1068" s="60"/>
      <c r="D1068" s="61">
        <v>7.9</v>
      </c>
      <c r="E1068" s="62">
        <v>1</v>
      </c>
      <c r="F1068" s="63" t="s">
        <v>825</v>
      </c>
      <c r="G1068" s="72" t="s">
        <v>2577</v>
      </c>
      <c r="H1068" s="5"/>
    </row>
    <row r="1069" spans="1:8" ht="19" thickTop="1" thickBot="1" x14ac:dyDescent="0.25">
      <c r="A1069" s="65">
        <v>81027</v>
      </c>
      <c r="B1069" s="74" t="s">
        <v>1040</v>
      </c>
      <c r="C1069" s="60"/>
      <c r="D1069" s="61">
        <v>7.9</v>
      </c>
      <c r="E1069" s="62">
        <v>1</v>
      </c>
      <c r="F1069" s="63" t="s">
        <v>825</v>
      </c>
      <c r="G1069" s="72" t="s">
        <v>2578</v>
      </c>
      <c r="H1069" s="5"/>
    </row>
    <row r="1070" spans="1:8" ht="19" thickTop="1" thickBot="1" x14ac:dyDescent="0.25">
      <c r="A1070" s="65">
        <v>81028</v>
      </c>
      <c r="B1070" s="74" t="s">
        <v>1041</v>
      </c>
      <c r="C1070" s="60"/>
      <c r="D1070" s="61">
        <v>89</v>
      </c>
      <c r="E1070" s="62">
        <v>1</v>
      </c>
      <c r="F1070" s="63" t="s">
        <v>787</v>
      </c>
      <c r="G1070" s="72" t="s">
        <v>2579</v>
      </c>
      <c r="H1070" s="5"/>
    </row>
    <row r="1071" spans="1:8" ht="19" thickTop="1" thickBot="1" x14ac:dyDescent="0.25">
      <c r="A1071" s="65">
        <v>81029</v>
      </c>
      <c r="B1071" s="74" t="s">
        <v>1042</v>
      </c>
      <c r="C1071" s="60"/>
      <c r="D1071" s="61">
        <v>79</v>
      </c>
      <c r="E1071" s="62">
        <v>1</v>
      </c>
      <c r="F1071" s="63" t="s">
        <v>787</v>
      </c>
      <c r="G1071" s="72" t="s">
        <v>2580</v>
      </c>
      <c r="H1071" s="5"/>
    </row>
    <row r="1072" spans="1:8" ht="19" thickTop="1" thickBot="1" x14ac:dyDescent="0.25">
      <c r="A1072" s="65">
        <v>81030</v>
      </c>
      <c r="B1072" s="74" t="s">
        <v>1043</v>
      </c>
      <c r="C1072" s="60"/>
      <c r="D1072" s="61">
        <v>139</v>
      </c>
      <c r="E1072" s="62">
        <v>1</v>
      </c>
      <c r="F1072" s="63" t="s">
        <v>825</v>
      </c>
      <c r="G1072" s="72" t="s">
        <v>2581</v>
      </c>
      <c r="H1072" s="5"/>
    </row>
    <row r="1073" spans="1:8" ht="19" thickTop="1" thickBot="1" x14ac:dyDescent="0.25">
      <c r="A1073" s="65">
        <v>81031</v>
      </c>
      <c r="B1073" s="74" t="s">
        <v>1044</v>
      </c>
      <c r="C1073" s="60"/>
      <c r="D1073" s="61">
        <v>39</v>
      </c>
      <c r="E1073" s="62">
        <v>1</v>
      </c>
      <c r="F1073" s="63" t="s">
        <v>787</v>
      </c>
      <c r="G1073" s="72" t="s">
        <v>2582</v>
      </c>
      <c r="H1073" s="5"/>
    </row>
    <row r="1074" spans="1:8" ht="19" thickTop="1" thickBot="1" x14ac:dyDescent="0.25">
      <c r="A1074" s="65">
        <v>81040</v>
      </c>
      <c r="B1074" s="74" t="s">
        <v>1045</v>
      </c>
      <c r="C1074" s="60"/>
      <c r="D1074" s="61">
        <v>89</v>
      </c>
      <c r="E1074" s="62">
        <v>1</v>
      </c>
      <c r="F1074" s="63" t="s">
        <v>825</v>
      </c>
      <c r="G1074" s="72" t="s">
        <v>2583</v>
      </c>
      <c r="H1074" s="5"/>
    </row>
    <row r="1075" spans="1:8" ht="19" thickTop="1" thickBot="1" x14ac:dyDescent="0.25">
      <c r="A1075" s="65">
        <v>81041</v>
      </c>
      <c r="B1075" s="74" t="s">
        <v>1046</v>
      </c>
      <c r="C1075" s="60"/>
      <c r="D1075" s="61">
        <v>89</v>
      </c>
      <c r="E1075" s="62">
        <v>1</v>
      </c>
      <c r="F1075" s="63" t="s">
        <v>825</v>
      </c>
      <c r="G1075" s="72" t="s">
        <v>2584</v>
      </c>
      <c r="H1075" s="5"/>
    </row>
    <row r="1076" spans="1:8" ht="19" thickTop="1" thickBot="1" x14ac:dyDescent="0.25">
      <c r="A1076" s="65">
        <v>81042</v>
      </c>
      <c r="B1076" s="74" t="s">
        <v>1047</v>
      </c>
      <c r="C1076" s="60"/>
      <c r="D1076" s="61">
        <v>19.899999999999999</v>
      </c>
      <c r="E1076" s="62">
        <v>1</v>
      </c>
      <c r="F1076" s="63" t="s">
        <v>787</v>
      </c>
      <c r="G1076" s="72" t="s">
        <v>2585</v>
      </c>
      <c r="H1076" s="5"/>
    </row>
    <row r="1077" spans="1:8" ht="19" thickTop="1" thickBot="1" x14ac:dyDescent="0.25">
      <c r="A1077" s="65">
        <v>81043</v>
      </c>
      <c r="B1077" s="74" t="s">
        <v>1048</v>
      </c>
      <c r="C1077" s="60"/>
      <c r="D1077" s="61">
        <v>13.9</v>
      </c>
      <c r="E1077" s="62">
        <v>1</v>
      </c>
      <c r="F1077" s="63" t="s">
        <v>825</v>
      </c>
      <c r="G1077" s="72" t="s">
        <v>2586</v>
      </c>
      <c r="H1077" s="5"/>
    </row>
    <row r="1078" spans="1:8" ht="19" thickTop="1" thickBot="1" x14ac:dyDescent="0.25">
      <c r="A1078" s="65">
        <v>81044</v>
      </c>
      <c r="B1078" s="74" t="s">
        <v>1049</v>
      </c>
      <c r="C1078" s="60"/>
      <c r="D1078" s="61">
        <v>17.899999999999999</v>
      </c>
      <c r="E1078" s="62">
        <v>1</v>
      </c>
      <c r="F1078" s="63" t="s">
        <v>825</v>
      </c>
      <c r="G1078" s="72" t="s">
        <v>2587</v>
      </c>
      <c r="H1078" s="5"/>
    </row>
    <row r="1079" spans="1:8" ht="19" thickTop="1" thickBot="1" x14ac:dyDescent="0.25">
      <c r="A1079" s="65">
        <v>81045</v>
      </c>
      <c r="B1079" s="74" t="s">
        <v>1050</v>
      </c>
      <c r="C1079" s="60"/>
      <c r="D1079" s="61">
        <v>129</v>
      </c>
      <c r="E1079" s="62">
        <v>1</v>
      </c>
      <c r="F1079" s="63" t="s">
        <v>825</v>
      </c>
      <c r="G1079" s="72" t="s">
        <v>2588</v>
      </c>
      <c r="H1079" s="5"/>
    </row>
    <row r="1080" spans="1:8" ht="19" thickTop="1" thickBot="1" x14ac:dyDescent="0.25">
      <c r="A1080" s="65">
        <v>81046</v>
      </c>
      <c r="B1080" s="74" t="s">
        <v>1051</v>
      </c>
      <c r="C1080" s="60"/>
      <c r="D1080" s="61">
        <v>89</v>
      </c>
      <c r="E1080" s="62">
        <v>1</v>
      </c>
      <c r="F1080" s="63" t="s">
        <v>825</v>
      </c>
      <c r="G1080" s="72" t="s">
        <v>2589</v>
      </c>
      <c r="H1080" s="5"/>
    </row>
    <row r="1081" spans="1:8" ht="19" thickTop="1" thickBot="1" x14ac:dyDescent="0.25">
      <c r="A1081" s="65">
        <v>81047</v>
      </c>
      <c r="B1081" s="74" t="s">
        <v>1052</v>
      </c>
      <c r="C1081" s="60"/>
      <c r="D1081" s="61">
        <v>6.9</v>
      </c>
      <c r="E1081" s="62">
        <v>1</v>
      </c>
      <c r="F1081" s="63" t="s">
        <v>825</v>
      </c>
      <c r="G1081" s="72" t="s">
        <v>2590</v>
      </c>
      <c r="H1081" s="5"/>
    </row>
    <row r="1082" spans="1:8" ht="19" thickTop="1" thickBot="1" x14ac:dyDescent="0.25">
      <c r="A1082" s="65">
        <v>81048</v>
      </c>
      <c r="B1082" s="74" t="s">
        <v>1053</v>
      </c>
      <c r="C1082" s="60"/>
      <c r="D1082" s="61">
        <v>89</v>
      </c>
      <c r="E1082" s="62">
        <v>1</v>
      </c>
      <c r="F1082" s="63" t="s">
        <v>825</v>
      </c>
      <c r="G1082" s="72" t="s">
        <v>2591</v>
      </c>
      <c r="H1082" s="5"/>
    </row>
    <row r="1083" spans="1:8" ht="19" thickTop="1" thickBot="1" x14ac:dyDescent="0.25">
      <c r="A1083" s="65">
        <v>81049</v>
      </c>
      <c r="B1083" s="74" t="s">
        <v>1054</v>
      </c>
      <c r="C1083" s="60"/>
      <c r="D1083" s="61">
        <v>91</v>
      </c>
      <c r="E1083" s="62">
        <v>1</v>
      </c>
      <c r="F1083" s="63" t="s">
        <v>825</v>
      </c>
      <c r="G1083" s="72" t="s">
        <v>2592</v>
      </c>
      <c r="H1083" s="5"/>
    </row>
    <row r="1084" spans="1:8" ht="19" thickTop="1" thickBot="1" x14ac:dyDescent="0.25">
      <c r="A1084" s="65">
        <v>81050</v>
      </c>
      <c r="B1084" s="74" t="s">
        <v>1055</v>
      </c>
      <c r="C1084" s="60"/>
      <c r="D1084" s="61">
        <v>39</v>
      </c>
      <c r="E1084" s="62">
        <v>1</v>
      </c>
      <c r="F1084" s="63" t="s">
        <v>787</v>
      </c>
      <c r="G1084" s="72" t="s">
        <v>2593</v>
      </c>
      <c r="H1084" s="5"/>
    </row>
    <row r="1085" spans="1:8" ht="19" thickTop="1" thickBot="1" x14ac:dyDescent="0.25">
      <c r="A1085" s="65">
        <v>81051</v>
      </c>
      <c r="B1085" s="74" t="s">
        <v>1056</v>
      </c>
      <c r="C1085" s="60"/>
      <c r="D1085" s="61">
        <v>108</v>
      </c>
      <c r="E1085" s="62">
        <v>1</v>
      </c>
      <c r="F1085" s="63" t="s">
        <v>825</v>
      </c>
      <c r="G1085" s="72" t="s">
        <v>2594</v>
      </c>
      <c r="H1085" s="5"/>
    </row>
    <row r="1086" spans="1:8" ht="19" thickTop="1" thickBot="1" x14ac:dyDescent="0.25">
      <c r="A1086" s="65">
        <v>81052</v>
      </c>
      <c r="B1086" s="74" t="s">
        <v>1057</v>
      </c>
      <c r="C1086" s="60"/>
      <c r="D1086" s="61">
        <v>49.5</v>
      </c>
      <c r="E1086" s="62">
        <v>1</v>
      </c>
      <c r="F1086" s="63" t="s">
        <v>787</v>
      </c>
      <c r="G1086" s="72" t="s">
        <v>2595</v>
      </c>
      <c r="H1086" s="5"/>
    </row>
    <row r="1087" spans="1:8" ht="19" thickTop="1" thickBot="1" x14ac:dyDescent="0.25">
      <c r="A1087" s="65">
        <v>81053</v>
      </c>
      <c r="B1087" s="74" t="s">
        <v>1058</v>
      </c>
      <c r="C1087" s="60"/>
      <c r="D1087" s="61">
        <v>49.5</v>
      </c>
      <c r="E1087" s="62">
        <v>1</v>
      </c>
      <c r="F1087" s="63" t="s">
        <v>787</v>
      </c>
      <c r="G1087" s="72" t="s">
        <v>2596</v>
      </c>
      <c r="H1087" s="5"/>
    </row>
    <row r="1088" spans="1:8" ht="19" thickTop="1" thickBot="1" x14ac:dyDescent="0.25">
      <c r="A1088" s="65">
        <v>81054</v>
      </c>
      <c r="B1088" s="74" t="s">
        <v>1059</v>
      </c>
      <c r="C1088" s="60"/>
      <c r="D1088" s="61">
        <v>17.899999999999999</v>
      </c>
      <c r="E1088" s="62">
        <v>1</v>
      </c>
      <c r="F1088" s="63" t="s">
        <v>825</v>
      </c>
      <c r="G1088" s="72" t="s">
        <v>2597</v>
      </c>
      <c r="H1088" s="5"/>
    </row>
    <row r="1089" spans="1:8" ht="19" thickTop="1" thickBot="1" x14ac:dyDescent="0.25">
      <c r="A1089" s="65">
        <v>81055</v>
      </c>
      <c r="B1089" s="74" t="s">
        <v>1060</v>
      </c>
      <c r="C1089" s="60"/>
      <c r="D1089" s="61">
        <v>59</v>
      </c>
      <c r="E1089" s="62">
        <v>1</v>
      </c>
      <c r="F1089" s="63" t="s">
        <v>825</v>
      </c>
      <c r="G1089" s="72" t="s">
        <v>2598</v>
      </c>
      <c r="H1089" s="5"/>
    </row>
    <row r="1090" spans="1:8" ht="19" thickTop="1" thickBot="1" x14ac:dyDescent="0.25">
      <c r="A1090" s="65">
        <v>81056</v>
      </c>
      <c r="B1090" s="74" t="s">
        <v>1061</v>
      </c>
      <c r="C1090" s="60"/>
      <c r="D1090" s="61">
        <v>12.9</v>
      </c>
      <c r="E1090" s="62">
        <v>1</v>
      </c>
      <c r="F1090" s="63" t="s">
        <v>825</v>
      </c>
      <c r="G1090" s="72" t="s">
        <v>2599</v>
      </c>
      <c r="H1090" s="5"/>
    </row>
    <row r="1091" spans="1:8" ht="19" thickTop="1" thickBot="1" x14ac:dyDescent="0.25">
      <c r="A1091" s="65">
        <v>81057</v>
      </c>
      <c r="B1091" s="74" t="s">
        <v>1062</v>
      </c>
      <c r="C1091" s="60"/>
      <c r="D1091" s="61">
        <v>9.9</v>
      </c>
      <c r="E1091" s="62">
        <v>1</v>
      </c>
      <c r="F1091" s="63" t="s">
        <v>825</v>
      </c>
      <c r="G1091" s="72" t="s">
        <v>2600</v>
      </c>
      <c r="H1091" s="5"/>
    </row>
    <row r="1092" spans="1:8" ht="19" thickTop="1" thickBot="1" x14ac:dyDescent="0.25">
      <c r="A1092" s="65">
        <v>81060</v>
      </c>
      <c r="B1092" s="74" t="s">
        <v>1063</v>
      </c>
      <c r="C1092" s="60"/>
      <c r="D1092" s="61">
        <v>4.9000000000000004</v>
      </c>
      <c r="E1092" s="62">
        <v>1</v>
      </c>
      <c r="F1092" s="63" t="s">
        <v>825</v>
      </c>
      <c r="G1092" s="72" t="s">
        <v>2601</v>
      </c>
      <c r="H1092" s="5"/>
    </row>
    <row r="1093" spans="1:8" ht="19" thickTop="1" thickBot="1" x14ac:dyDescent="0.25">
      <c r="A1093" s="65">
        <v>81061</v>
      </c>
      <c r="B1093" s="74" t="s">
        <v>1064</v>
      </c>
      <c r="C1093" s="60"/>
      <c r="D1093" s="61">
        <v>5.9</v>
      </c>
      <c r="E1093" s="62">
        <v>1</v>
      </c>
      <c r="F1093" s="63" t="s">
        <v>825</v>
      </c>
      <c r="G1093" s="72" t="s">
        <v>2602</v>
      </c>
      <c r="H1093" s="5"/>
    </row>
    <row r="1094" spans="1:8" ht="19" thickTop="1" thickBot="1" x14ac:dyDescent="0.25">
      <c r="A1094" s="65">
        <v>81070</v>
      </c>
      <c r="B1094" s="74" t="s">
        <v>1065</v>
      </c>
      <c r="C1094" s="60"/>
      <c r="D1094" s="61">
        <v>66.5</v>
      </c>
      <c r="E1094" s="62">
        <v>1</v>
      </c>
      <c r="F1094" s="63" t="s">
        <v>825</v>
      </c>
      <c r="G1094" s="72" t="s">
        <v>2603</v>
      </c>
      <c r="H1094" s="5"/>
    </row>
    <row r="1095" spans="1:8" ht="19" thickTop="1" thickBot="1" x14ac:dyDescent="0.25">
      <c r="A1095" s="65">
        <v>81071</v>
      </c>
      <c r="B1095" s="74" t="s">
        <v>1066</v>
      </c>
      <c r="C1095" s="60"/>
      <c r="D1095" s="61">
        <v>0.2</v>
      </c>
      <c r="E1095" s="62">
        <v>1</v>
      </c>
      <c r="F1095" s="63" t="s">
        <v>825</v>
      </c>
      <c r="G1095" s="72" t="s">
        <v>2604</v>
      </c>
      <c r="H1095" s="5"/>
    </row>
    <row r="1096" spans="1:8" ht="19" thickTop="1" thickBot="1" x14ac:dyDescent="0.25">
      <c r="A1096" s="65">
        <v>81080</v>
      </c>
      <c r="B1096" s="74" t="s">
        <v>1067</v>
      </c>
      <c r="C1096" s="60"/>
      <c r="D1096" s="61">
        <v>35.5</v>
      </c>
      <c r="E1096" s="62">
        <v>1</v>
      </c>
      <c r="F1096" s="63" t="s">
        <v>787</v>
      </c>
      <c r="G1096" s="72" t="s">
        <v>2605</v>
      </c>
      <c r="H1096" s="5"/>
    </row>
    <row r="1097" spans="1:8" ht="19" thickTop="1" thickBot="1" x14ac:dyDescent="0.25">
      <c r="A1097" s="65">
        <v>81081</v>
      </c>
      <c r="B1097" s="74" t="s">
        <v>1068</v>
      </c>
      <c r="C1097" s="60"/>
      <c r="D1097" s="61">
        <v>38.5</v>
      </c>
      <c r="E1097" s="62">
        <v>1</v>
      </c>
      <c r="F1097" s="63" t="s">
        <v>787</v>
      </c>
      <c r="G1097" s="72" t="s">
        <v>2606</v>
      </c>
      <c r="H1097" s="5"/>
    </row>
    <row r="1098" spans="1:8" ht="19" thickTop="1" thickBot="1" x14ac:dyDescent="0.25">
      <c r="A1098" s="65">
        <v>81090</v>
      </c>
      <c r="B1098" s="74" t="s">
        <v>1069</v>
      </c>
      <c r="C1098" s="60"/>
      <c r="D1098" s="61">
        <v>215</v>
      </c>
      <c r="E1098" s="62">
        <v>1</v>
      </c>
      <c r="F1098" s="63" t="s">
        <v>787</v>
      </c>
      <c r="G1098" s="72" t="s">
        <v>2607</v>
      </c>
      <c r="H1098" s="5"/>
    </row>
    <row r="1099" spans="1:8" ht="19" thickTop="1" thickBot="1" x14ac:dyDescent="0.25">
      <c r="A1099" s="65">
        <v>81091</v>
      </c>
      <c r="B1099" s="74" t="s">
        <v>1070</v>
      </c>
      <c r="C1099" s="60"/>
      <c r="D1099" s="61">
        <v>170</v>
      </c>
      <c r="E1099" s="62">
        <v>1</v>
      </c>
      <c r="F1099" s="63" t="s">
        <v>787</v>
      </c>
      <c r="G1099" s="72" t="s">
        <v>2608</v>
      </c>
      <c r="H1099" s="5"/>
    </row>
    <row r="1100" spans="1:8" ht="19" thickTop="1" thickBot="1" x14ac:dyDescent="0.25">
      <c r="A1100" s="65">
        <v>81092</v>
      </c>
      <c r="B1100" s="74" t="s">
        <v>1071</v>
      </c>
      <c r="C1100" s="60"/>
      <c r="D1100" s="61">
        <v>235</v>
      </c>
      <c r="E1100" s="62">
        <v>1</v>
      </c>
      <c r="F1100" s="63" t="s">
        <v>787</v>
      </c>
      <c r="G1100" s="72" t="s">
        <v>2609</v>
      </c>
      <c r="H1100" s="5"/>
    </row>
    <row r="1101" spans="1:8" ht="19" thickTop="1" thickBot="1" x14ac:dyDescent="0.25">
      <c r="A1101" s="65">
        <v>81093</v>
      </c>
      <c r="B1101" s="74" t="s">
        <v>1072</v>
      </c>
      <c r="C1101" s="60"/>
      <c r="D1101" s="61">
        <v>330</v>
      </c>
      <c r="E1101" s="62">
        <v>1</v>
      </c>
      <c r="F1101" s="63" t="s">
        <v>787</v>
      </c>
      <c r="G1101" s="72" t="s">
        <v>2610</v>
      </c>
      <c r="H1101" s="5"/>
    </row>
    <row r="1102" spans="1:8" ht="19" thickTop="1" thickBot="1" x14ac:dyDescent="0.25">
      <c r="A1102" s="65">
        <v>81094</v>
      </c>
      <c r="B1102" s="74" t="s">
        <v>1073</v>
      </c>
      <c r="C1102" s="60"/>
      <c r="D1102" s="61">
        <v>230</v>
      </c>
      <c r="E1102" s="62">
        <v>1</v>
      </c>
      <c r="F1102" s="63" t="s">
        <v>787</v>
      </c>
      <c r="G1102" s="72" t="s">
        <v>2611</v>
      </c>
      <c r="H1102" s="5"/>
    </row>
    <row r="1103" spans="1:8" ht="19" thickTop="1" thickBot="1" x14ac:dyDescent="0.25">
      <c r="A1103" s="65">
        <v>81095</v>
      </c>
      <c r="B1103" s="74" t="s">
        <v>1074</v>
      </c>
      <c r="C1103" s="60"/>
      <c r="D1103" s="61">
        <v>260</v>
      </c>
      <c r="E1103" s="62">
        <v>1</v>
      </c>
      <c r="F1103" s="63" t="s">
        <v>787</v>
      </c>
      <c r="G1103" s="72" t="s">
        <v>2612</v>
      </c>
      <c r="H1103" s="5"/>
    </row>
    <row r="1104" spans="1:8" ht="19" thickTop="1" thickBot="1" x14ac:dyDescent="0.25">
      <c r="A1104" s="65">
        <v>81096</v>
      </c>
      <c r="B1104" s="74" t="s">
        <v>1075</v>
      </c>
      <c r="C1104" s="60"/>
      <c r="D1104" s="61">
        <v>350</v>
      </c>
      <c r="E1104" s="62">
        <v>1</v>
      </c>
      <c r="F1104" s="63" t="s">
        <v>787</v>
      </c>
      <c r="G1104" s="72" t="s">
        <v>2613</v>
      </c>
      <c r="H1104" s="5"/>
    </row>
    <row r="1105" spans="1:8" ht="19" thickTop="1" thickBot="1" x14ac:dyDescent="0.25">
      <c r="A1105" s="65">
        <v>81097</v>
      </c>
      <c r="B1105" s="74" t="s">
        <v>1076</v>
      </c>
      <c r="C1105" s="60"/>
      <c r="D1105" s="61">
        <v>204.63</v>
      </c>
      <c r="E1105" s="62">
        <v>1</v>
      </c>
      <c r="F1105" s="63" t="s">
        <v>787</v>
      </c>
      <c r="G1105" s="72" t="s">
        <v>2614</v>
      </c>
      <c r="H1105" s="5"/>
    </row>
    <row r="1106" spans="1:8" ht="19" thickTop="1" thickBot="1" x14ac:dyDescent="0.25">
      <c r="A1106" s="65">
        <v>81098</v>
      </c>
      <c r="B1106" s="74" t="s">
        <v>1077</v>
      </c>
      <c r="C1106" s="60"/>
      <c r="D1106" s="61">
        <v>275</v>
      </c>
      <c r="E1106" s="62">
        <v>1</v>
      </c>
      <c r="F1106" s="63" t="s">
        <v>787</v>
      </c>
      <c r="G1106" s="72" t="s">
        <v>2615</v>
      </c>
      <c r="H1106" s="5"/>
    </row>
    <row r="1107" spans="1:8" ht="19" thickTop="1" thickBot="1" x14ac:dyDescent="0.25">
      <c r="A1107" s="65">
        <v>82001</v>
      </c>
      <c r="B1107" s="74" t="s">
        <v>1078</v>
      </c>
      <c r="C1107" s="60"/>
      <c r="D1107" s="61">
        <v>79</v>
      </c>
      <c r="E1107" s="62">
        <v>1</v>
      </c>
      <c r="F1107" s="63" t="s">
        <v>825</v>
      </c>
      <c r="G1107" s="72" t="s">
        <v>2616</v>
      </c>
      <c r="H1107" s="5"/>
    </row>
    <row r="1108" spans="1:8" ht="19" thickTop="1" thickBot="1" x14ac:dyDescent="0.25">
      <c r="A1108" s="65">
        <v>82002</v>
      </c>
      <c r="B1108" s="74" t="s">
        <v>1079</v>
      </c>
      <c r="C1108" s="60"/>
      <c r="D1108" s="61">
        <v>119</v>
      </c>
      <c r="E1108" s="62">
        <v>1</v>
      </c>
      <c r="F1108" s="63" t="s">
        <v>787</v>
      </c>
      <c r="G1108" s="72" t="s">
        <v>2617</v>
      </c>
      <c r="H1108" s="5"/>
    </row>
    <row r="1109" spans="1:8" ht="19" thickTop="1" thickBot="1" x14ac:dyDescent="0.25">
      <c r="A1109" s="65">
        <v>82010</v>
      </c>
      <c r="B1109" s="74" t="s">
        <v>1080</v>
      </c>
      <c r="C1109" s="60"/>
      <c r="D1109" s="61">
        <v>59</v>
      </c>
      <c r="E1109" s="62">
        <v>1</v>
      </c>
      <c r="F1109" s="63" t="s">
        <v>825</v>
      </c>
      <c r="G1109" s="72" t="s">
        <v>2618</v>
      </c>
      <c r="H1109" s="5"/>
    </row>
    <row r="1110" spans="1:8" ht="19" thickTop="1" thickBot="1" x14ac:dyDescent="0.25">
      <c r="A1110" s="65">
        <v>82011</v>
      </c>
      <c r="B1110" s="74" t="s">
        <v>1081</v>
      </c>
      <c r="C1110" s="60"/>
      <c r="D1110" s="61">
        <v>2720</v>
      </c>
      <c r="E1110" s="62">
        <v>1</v>
      </c>
      <c r="F1110" s="63" t="s">
        <v>825</v>
      </c>
      <c r="G1110" s="72" t="s">
        <v>2619</v>
      </c>
      <c r="H1110" s="5"/>
    </row>
    <row r="1111" spans="1:8" ht="19" thickTop="1" thickBot="1" x14ac:dyDescent="0.25">
      <c r="A1111" s="65">
        <v>82012</v>
      </c>
      <c r="B1111" s="74" t="s">
        <v>1082</v>
      </c>
      <c r="C1111" s="60"/>
      <c r="D1111" s="61">
        <v>2120</v>
      </c>
      <c r="E1111" s="62">
        <v>1</v>
      </c>
      <c r="F1111" s="63" t="s">
        <v>825</v>
      </c>
      <c r="G1111" s="72" t="s">
        <v>2620</v>
      </c>
      <c r="H1111" s="5"/>
    </row>
    <row r="1112" spans="1:8" ht="19" thickTop="1" thickBot="1" x14ac:dyDescent="0.25">
      <c r="A1112" s="65">
        <v>82013</v>
      </c>
      <c r="B1112" s="74" t="s">
        <v>1083</v>
      </c>
      <c r="C1112" s="60"/>
      <c r="D1112" s="61">
        <v>290</v>
      </c>
      <c r="E1112" s="62">
        <v>1</v>
      </c>
      <c r="F1112" s="63" t="s">
        <v>825</v>
      </c>
      <c r="G1112" s="72" t="s">
        <v>2621</v>
      </c>
      <c r="H1112" s="5"/>
    </row>
    <row r="1113" spans="1:8" ht="19" thickTop="1" thickBot="1" x14ac:dyDescent="0.25">
      <c r="A1113" s="65">
        <v>82014</v>
      </c>
      <c r="B1113" s="74" t="s">
        <v>1084</v>
      </c>
      <c r="C1113" s="60"/>
      <c r="D1113" s="61">
        <v>59</v>
      </c>
      <c r="E1113" s="62">
        <v>1</v>
      </c>
      <c r="F1113" s="63" t="s">
        <v>825</v>
      </c>
      <c r="G1113" s="72" t="s">
        <v>2622</v>
      </c>
      <c r="H1113" s="5"/>
    </row>
    <row r="1114" spans="1:8" ht="19" thickTop="1" thickBot="1" x14ac:dyDescent="0.25">
      <c r="A1114" s="65">
        <v>82015</v>
      </c>
      <c r="B1114" s="74" t="s">
        <v>1085</v>
      </c>
      <c r="C1114" s="60"/>
      <c r="D1114" s="61">
        <v>725</v>
      </c>
      <c r="E1114" s="62">
        <v>1</v>
      </c>
      <c r="F1114" s="63" t="s">
        <v>825</v>
      </c>
      <c r="G1114" s="72" t="s">
        <v>2623</v>
      </c>
      <c r="H1114" s="5"/>
    </row>
    <row r="1115" spans="1:8" ht="19" thickTop="1" thickBot="1" x14ac:dyDescent="0.25">
      <c r="A1115" s="65">
        <v>82016</v>
      </c>
      <c r="B1115" s="74" t="s">
        <v>1086</v>
      </c>
      <c r="C1115" s="60"/>
      <c r="D1115" s="61">
        <v>1290</v>
      </c>
      <c r="E1115" s="62">
        <v>1</v>
      </c>
      <c r="F1115" s="63" t="s">
        <v>825</v>
      </c>
      <c r="G1115" s="72" t="s">
        <v>2624</v>
      </c>
      <c r="H1115" s="5"/>
    </row>
    <row r="1116" spans="1:8" ht="19" thickTop="1" thickBot="1" x14ac:dyDescent="0.25">
      <c r="A1116" s="65">
        <v>82481</v>
      </c>
      <c r="B1116" s="74" t="s">
        <v>1087</v>
      </c>
      <c r="C1116" s="60"/>
      <c r="D1116" s="61">
        <v>35.9</v>
      </c>
      <c r="E1116" s="62">
        <v>1</v>
      </c>
      <c r="F1116" s="63" t="s">
        <v>1088</v>
      </c>
      <c r="G1116" s="72" t="s">
        <v>2625</v>
      </c>
      <c r="H1116" s="5"/>
    </row>
    <row r="1117" spans="1:8" ht="19" thickTop="1" thickBot="1" x14ac:dyDescent="0.25">
      <c r="A1117" s="65">
        <v>82482</v>
      </c>
      <c r="B1117" s="74" t="s">
        <v>1089</v>
      </c>
      <c r="C1117" s="60"/>
      <c r="D1117" s="61">
        <v>35.9</v>
      </c>
      <c r="E1117" s="62">
        <v>1</v>
      </c>
      <c r="F1117" s="63" t="s">
        <v>1088</v>
      </c>
      <c r="G1117" s="72" t="s">
        <v>2626</v>
      </c>
      <c r="H1117" s="5"/>
    </row>
    <row r="1118" spans="1:8" ht="19" thickTop="1" thickBot="1" x14ac:dyDescent="0.25">
      <c r="A1118" s="65">
        <v>82483</v>
      </c>
      <c r="B1118" s="74" t="s">
        <v>1090</v>
      </c>
      <c r="C1118" s="60"/>
      <c r="D1118" s="61">
        <v>35.9</v>
      </c>
      <c r="E1118" s="62">
        <v>1</v>
      </c>
      <c r="F1118" s="63" t="s">
        <v>1088</v>
      </c>
      <c r="G1118" s="72" t="s">
        <v>2627</v>
      </c>
      <c r="H1118" s="5"/>
    </row>
    <row r="1119" spans="1:8" ht="19" thickTop="1" thickBot="1" x14ac:dyDescent="0.25">
      <c r="A1119" s="65">
        <v>82484</v>
      </c>
      <c r="B1119" s="74" t="s">
        <v>1091</v>
      </c>
      <c r="C1119" s="60"/>
      <c r="D1119" s="61">
        <v>35.9</v>
      </c>
      <c r="E1119" s="62">
        <v>1</v>
      </c>
      <c r="F1119" s="63" t="s">
        <v>1088</v>
      </c>
      <c r="G1119" s="72" t="s">
        <v>2628</v>
      </c>
      <c r="H1119" s="5"/>
    </row>
    <row r="1120" spans="1:8" ht="19" thickTop="1" thickBot="1" x14ac:dyDescent="0.25">
      <c r="A1120" s="65">
        <v>82485</v>
      </c>
      <c r="B1120" s="74" t="s">
        <v>1092</v>
      </c>
      <c r="C1120" s="60"/>
      <c r="D1120" s="61">
        <v>35.9</v>
      </c>
      <c r="E1120" s="62">
        <v>1</v>
      </c>
      <c r="F1120" s="63" t="s">
        <v>1088</v>
      </c>
      <c r="G1120" s="72" t="s">
        <v>2629</v>
      </c>
      <c r="H1120" s="5"/>
    </row>
    <row r="1121" spans="1:8" ht="19" thickTop="1" thickBot="1" x14ac:dyDescent="0.25">
      <c r="A1121" s="65">
        <v>82486</v>
      </c>
      <c r="B1121" s="74" t="s">
        <v>1093</v>
      </c>
      <c r="C1121" s="60"/>
      <c r="D1121" s="61">
        <v>35.9</v>
      </c>
      <c r="E1121" s="62">
        <v>1</v>
      </c>
      <c r="F1121" s="63" t="s">
        <v>1088</v>
      </c>
      <c r="G1121" s="72" t="s">
        <v>2630</v>
      </c>
      <c r="H1121" s="5"/>
    </row>
    <row r="1122" spans="1:8" ht="19" thickTop="1" thickBot="1" x14ac:dyDescent="0.25">
      <c r="A1122" s="65">
        <v>82487</v>
      </c>
      <c r="B1122" s="74" t="s">
        <v>1094</v>
      </c>
      <c r="C1122" s="60"/>
      <c r="D1122" s="61">
        <v>35.9</v>
      </c>
      <c r="E1122" s="62">
        <v>1</v>
      </c>
      <c r="F1122" s="63" t="s">
        <v>1088</v>
      </c>
      <c r="G1122" s="72" t="s">
        <v>2631</v>
      </c>
      <c r="H1122" s="5"/>
    </row>
    <row r="1123" spans="1:8" ht="19" thickTop="1" thickBot="1" x14ac:dyDescent="0.25">
      <c r="A1123" s="65">
        <v>82488</v>
      </c>
      <c r="B1123" s="74" t="s">
        <v>1095</v>
      </c>
      <c r="C1123" s="60"/>
      <c r="D1123" s="61">
        <v>35.9</v>
      </c>
      <c r="E1123" s="62">
        <v>1</v>
      </c>
      <c r="F1123" s="63" t="s">
        <v>1088</v>
      </c>
      <c r="G1123" s="72" t="s">
        <v>2632</v>
      </c>
      <c r="H1123" s="5"/>
    </row>
    <row r="1124" spans="1:8" ht="19" thickTop="1" thickBot="1" x14ac:dyDescent="0.25">
      <c r="A1124" s="65">
        <v>82489</v>
      </c>
      <c r="B1124" s="74" t="s">
        <v>1096</v>
      </c>
      <c r="C1124" s="60"/>
      <c r="D1124" s="61">
        <v>35.9</v>
      </c>
      <c r="E1124" s="62">
        <v>1</v>
      </c>
      <c r="F1124" s="63" t="s">
        <v>1088</v>
      </c>
      <c r="G1124" s="72" t="s">
        <v>2633</v>
      </c>
      <c r="H1124" s="5"/>
    </row>
    <row r="1125" spans="1:8" ht="19" thickTop="1" thickBot="1" x14ac:dyDescent="0.25">
      <c r="A1125" s="65">
        <v>82490</v>
      </c>
      <c r="B1125" s="74" t="s">
        <v>1097</v>
      </c>
      <c r="C1125" s="60"/>
      <c r="D1125" s="61">
        <v>35.9</v>
      </c>
      <c r="E1125" s="62">
        <v>1</v>
      </c>
      <c r="F1125" s="63" t="s">
        <v>1088</v>
      </c>
      <c r="G1125" s="72" t="s">
        <v>2634</v>
      </c>
      <c r="H1125" s="5"/>
    </row>
    <row r="1126" spans="1:8" ht="19" thickTop="1" thickBot="1" x14ac:dyDescent="0.25">
      <c r="A1126" s="65">
        <v>82491</v>
      </c>
      <c r="B1126" s="74" t="s">
        <v>1098</v>
      </c>
      <c r="C1126" s="60"/>
      <c r="D1126" s="61">
        <v>35.9</v>
      </c>
      <c r="E1126" s="62">
        <v>1</v>
      </c>
      <c r="F1126" s="63" t="s">
        <v>1088</v>
      </c>
      <c r="G1126" s="72" t="s">
        <v>2635</v>
      </c>
      <c r="H1126" s="5"/>
    </row>
    <row r="1127" spans="1:8" ht="19" thickTop="1" thickBot="1" x14ac:dyDescent="0.25">
      <c r="A1127" s="65">
        <v>82501</v>
      </c>
      <c r="B1127" s="74" t="s">
        <v>1099</v>
      </c>
      <c r="C1127" s="60"/>
      <c r="D1127" s="61">
        <v>79</v>
      </c>
      <c r="E1127" s="62">
        <v>1</v>
      </c>
      <c r="F1127" s="63" t="s">
        <v>1088</v>
      </c>
      <c r="G1127" s="72" t="s">
        <v>2636</v>
      </c>
      <c r="H1127" s="5"/>
    </row>
    <row r="1128" spans="1:8" ht="19" thickTop="1" thickBot="1" x14ac:dyDescent="0.25">
      <c r="A1128" s="65">
        <v>82502</v>
      </c>
      <c r="B1128" s="74" t="s">
        <v>1100</v>
      </c>
      <c r="C1128" s="60"/>
      <c r="D1128" s="61">
        <v>79</v>
      </c>
      <c r="E1128" s="62">
        <v>1</v>
      </c>
      <c r="F1128" s="63" t="s">
        <v>1088</v>
      </c>
      <c r="G1128" s="72" t="s">
        <v>2637</v>
      </c>
      <c r="H1128" s="5"/>
    </row>
    <row r="1129" spans="1:8" ht="19" thickTop="1" thickBot="1" x14ac:dyDescent="0.25">
      <c r="A1129" s="65">
        <v>82503</v>
      </c>
      <c r="B1129" s="74" t="s">
        <v>1101</v>
      </c>
      <c r="C1129" s="60"/>
      <c r="D1129" s="61">
        <v>79</v>
      </c>
      <c r="E1129" s="62">
        <v>1</v>
      </c>
      <c r="F1129" s="63" t="s">
        <v>1088</v>
      </c>
      <c r="G1129" s="72" t="s">
        <v>2638</v>
      </c>
      <c r="H1129" s="5"/>
    </row>
    <row r="1130" spans="1:8" ht="19" thickTop="1" thickBot="1" x14ac:dyDescent="0.25">
      <c r="A1130" s="65">
        <v>82504</v>
      </c>
      <c r="B1130" s="74" t="s">
        <v>1102</v>
      </c>
      <c r="C1130" s="60"/>
      <c r="D1130" s="61">
        <v>79</v>
      </c>
      <c r="E1130" s="62">
        <v>1</v>
      </c>
      <c r="F1130" s="63" t="s">
        <v>1088</v>
      </c>
      <c r="G1130" s="72" t="s">
        <v>2639</v>
      </c>
      <c r="H1130" s="5"/>
    </row>
    <row r="1131" spans="1:8" ht="19" thickTop="1" thickBot="1" x14ac:dyDescent="0.25">
      <c r="A1131" s="65">
        <v>82505</v>
      </c>
      <c r="B1131" s="74" t="s">
        <v>1103</v>
      </c>
      <c r="C1131" s="60"/>
      <c r="D1131" s="61">
        <v>79</v>
      </c>
      <c r="E1131" s="62">
        <v>1</v>
      </c>
      <c r="F1131" s="63" t="s">
        <v>1088</v>
      </c>
      <c r="G1131" s="72" t="s">
        <v>2640</v>
      </c>
      <c r="H1131" s="5"/>
    </row>
    <row r="1132" spans="1:8" ht="19" thickTop="1" thickBot="1" x14ac:dyDescent="0.25">
      <c r="A1132" s="65">
        <v>82506</v>
      </c>
      <c r="B1132" s="74" t="s">
        <v>1104</v>
      </c>
      <c r="C1132" s="60"/>
      <c r="D1132" s="61">
        <v>79</v>
      </c>
      <c r="E1132" s="62">
        <v>1</v>
      </c>
      <c r="F1132" s="63" t="s">
        <v>1088</v>
      </c>
      <c r="G1132" s="72" t="s">
        <v>2641</v>
      </c>
      <c r="H1132" s="5"/>
    </row>
    <row r="1133" spans="1:8" ht="19" thickTop="1" thickBot="1" x14ac:dyDescent="0.25">
      <c r="A1133" s="65">
        <v>82507</v>
      </c>
      <c r="B1133" s="74" t="s">
        <v>1105</v>
      </c>
      <c r="C1133" s="60"/>
      <c r="D1133" s="61">
        <v>79</v>
      </c>
      <c r="E1133" s="62">
        <v>1</v>
      </c>
      <c r="F1133" s="63" t="s">
        <v>1088</v>
      </c>
      <c r="G1133" s="72" t="s">
        <v>2642</v>
      </c>
      <c r="H1133" s="5"/>
    </row>
    <row r="1134" spans="1:8" ht="19" thickTop="1" thickBot="1" x14ac:dyDescent="0.25">
      <c r="A1134" s="65">
        <v>82508</v>
      </c>
      <c r="B1134" s="74" t="s">
        <v>1106</v>
      </c>
      <c r="C1134" s="60"/>
      <c r="D1134" s="61">
        <v>79</v>
      </c>
      <c r="E1134" s="62">
        <v>1</v>
      </c>
      <c r="F1134" s="63" t="s">
        <v>1088</v>
      </c>
      <c r="G1134" s="72" t="s">
        <v>2643</v>
      </c>
      <c r="H1134" s="5"/>
    </row>
    <row r="1135" spans="1:8" ht="19" thickTop="1" thickBot="1" x14ac:dyDescent="0.25">
      <c r="A1135" s="65">
        <v>82509</v>
      </c>
      <c r="B1135" s="74" t="s">
        <v>1107</v>
      </c>
      <c r="C1135" s="60"/>
      <c r="D1135" s="61">
        <v>79</v>
      </c>
      <c r="E1135" s="62">
        <v>1</v>
      </c>
      <c r="F1135" s="63" t="s">
        <v>1088</v>
      </c>
      <c r="G1135" s="72" t="s">
        <v>2644</v>
      </c>
      <c r="H1135" s="5"/>
    </row>
    <row r="1136" spans="1:8" ht="19" thickTop="1" thickBot="1" x14ac:dyDescent="0.25">
      <c r="A1136" s="65">
        <v>82510</v>
      </c>
      <c r="B1136" s="74" t="s">
        <v>1108</v>
      </c>
      <c r="C1136" s="60"/>
      <c r="D1136" s="61">
        <v>79</v>
      </c>
      <c r="E1136" s="62">
        <v>1</v>
      </c>
      <c r="F1136" s="63" t="s">
        <v>1088</v>
      </c>
      <c r="G1136" s="72" t="s">
        <v>2645</v>
      </c>
      <c r="H1136" s="5"/>
    </row>
    <row r="1137" spans="1:8" ht="19" thickTop="1" thickBot="1" x14ac:dyDescent="0.25">
      <c r="A1137" s="65">
        <v>82511</v>
      </c>
      <c r="B1137" s="74" t="s">
        <v>1109</v>
      </c>
      <c r="C1137" s="60"/>
      <c r="D1137" s="61">
        <v>79</v>
      </c>
      <c r="E1137" s="62">
        <v>1</v>
      </c>
      <c r="F1137" s="63" t="s">
        <v>1088</v>
      </c>
      <c r="G1137" s="72" t="s">
        <v>2646</v>
      </c>
      <c r="H1137" s="5"/>
    </row>
    <row r="1138" spans="1:8" ht="19" thickTop="1" thickBot="1" x14ac:dyDescent="0.25">
      <c r="A1138" s="65">
        <v>82513</v>
      </c>
      <c r="B1138" s="74" t="s">
        <v>1110</v>
      </c>
      <c r="C1138" s="60"/>
      <c r="D1138" s="61">
        <v>69.900000000000006</v>
      </c>
      <c r="E1138" s="62">
        <v>1</v>
      </c>
      <c r="F1138" s="63" t="s">
        <v>1088</v>
      </c>
      <c r="G1138" s="72" t="s">
        <v>2647</v>
      </c>
      <c r="H1138" s="5"/>
    </row>
    <row r="1139" spans="1:8" ht="19" thickTop="1" thickBot="1" x14ac:dyDescent="0.25">
      <c r="A1139" s="65">
        <v>82514</v>
      </c>
      <c r="B1139" s="74" t="s">
        <v>1111</v>
      </c>
      <c r="C1139" s="60"/>
      <c r="D1139" s="61">
        <v>69.900000000000006</v>
      </c>
      <c r="E1139" s="62">
        <v>1</v>
      </c>
      <c r="F1139" s="63" t="s">
        <v>1088</v>
      </c>
      <c r="G1139" s="72" t="s">
        <v>2648</v>
      </c>
      <c r="H1139" s="5"/>
    </row>
    <row r="1140" spans="1:8" ht="19" thickTop="1" thickBot="1" x14ac:dyDescent="0.25">
      <c r="A1140" s="65">
        <v>82515</v>
      </c>
      <c r="B1140" s="74" t="s">
        <v>1112</v>
      </c>
      <c r="C1140" s="60"/>
      <c r="D1140" s="61">
        <v>69.900000000000006</v>
      </c>
      <c r="E1140" s="62">
        <v>1</v>
      </c>
      <c r="F1140" s="63" t="s">
        <v>1088</v>
      </c>
      <c r="G1140" s="72" t="s">
        <v>2649</v>
      </c>
      <c r="H1140" s="5"/>
    </row>
    <row r="1141" spans="1:8" ht="19" thickTop="1" thickBot="1" x14ac:dyDescent="0.25">
      <c r="A1141" s="65">
        <v>82516</v>
      </c>
      <c r="B1141" s="74" t="s">
        <v>1113</v>
      </c>
      <c r="C1141" s="60"/>
      <c r="D1141" s="61">
        <v>69.900000000000006</v>
      </c>
      <c r="E1141" s="62">
        <v>1</v>
      </c>
      <c r="F1141" s="63" t="s">
        <v>1088</v>
      </c>
      <c r="G1141" s="72" t="s">
        <v>2650</v>
      </c>
      <c r="H1141" s="5"/>
    </row>
    <row r="1142" spans="1:8" ht="19" thickTop="1" thickBot="1" x14ac:dyDescent="0.25">
      <c r="A1142" s="65">
        <v>82517</v>
      </c>
      <c r="B1142" s="74" t="s">
        <v>1114</v>
      </c>
      <c r="C1142" s="60"/>
      <c r="D1142" s="61">
        <v>69.900000000000006</v>
      </c>
      <c r="E1142" s="62">
        <v>1</v>
      </c>
      <c r="F1142" s="63" t="s">
        <v>1088</v>
      </c>
      <c r="G1142" s="72" t="s">
        <v>2651</v>
      </c>
      <c r="H1142" s="5"/>
    </row>
    <row r="1143" spans="1:8" ht="19" thickTop="1" thickBot="1" x14ac:dyDescent="0.25">
      <c r="A1143" s="65">
        <v>82518</v>
      </c>
      <c r="B1143" s="74" t="s">
        <v>1115</v>
      </c>
      <c r="C1143" s="60"/>
      <c r="D1143" s="61">
        <v>69.900000000000006</v>
      </c>
      <c r="E1143" s="62">
        <v>1</v>
      </c>
      <c r="F1143" s="63" t="s">
        <v>1088</v>
      </c>
      <c r="G1143" s="72" t="s">
        <v>2652</v>
      </c>
      <c r="H1143" s="5"/>
    </row>
    <row r="1144" spans="1:8" ht="19" thickTop="1" thickBot="1" x14ac:dyDescent="0.25">
      <c r="A1144" s="65">
        <v>82519</v>
      </c>
      <c r="B1144" s="74" t="s">
        <v>1116</v>
      </c>
      <c r="C1144" s="60"/>
      <c r="D1144" s="61">
        <v>69.900000000000006</v>
      </c>
      <c r="E1144" s="62">
        <v>1</v>
      </c>
      <c r="F1144" s="63" t="s">
        <v>1088</v>
      </c>
      <c r="G1144" s="72" t="s">
        <v>2653</v>
      </c>
      <c r="H1144" s="5"/>
    </row>
    <row r="1145" spans="1:8" ht="19" thickTop="1" thickBot="1" x14ac:dyDescent="0.25">
      <c r="A1145" s="65">
        <v>82520</v>
      </c>
      <c r="B1145" s="74" t="s">
        <v>1117</v>
      </c>
      <c r="C1145" s="60"/>
      <c r="D1145" s="61">
        <v>69.900000000000006</v>
      </c>
      <c r="E1145" s="62">
        <v>1</v>
      </c>
      <c r="F1145" s="63" t="s">
        <v>1088</v>
      </c>
      <c r="G1145" s="72" t="s">
        <v>2654</v>
      </c>
      <c r="H1145" s="5"/>
    </row>
    <row r="1146" spans="1:8" ht="19" thickTop="1" thickBot="1" x14ac:dyDescent="0.25">
      <c r="A1146" s="65">
        <v>82521</v>
      </c>
      <c r="B1146" s="74" t="s">
        <v>1118</v>
      </c>
      <c r="C1146" s="60"/>
      <c r="D1146" s="61">
        <v>69.900000000000006</v>
      </c>
      <c r="E1146" s="62">
        <v>1</v>
      </c>
      <c r="F1146" s="63" t="s">
        <v>1088</v>
      </c>
      <c r="G1146" s="72" t="s">
        <v>2655</v>
      </c>
      <c r="H1146" s="5"/>
    </row>
    <row r="1147" spans="1:8" ht="19" thickTop="1" thickBot="1" x14ac:dyDescent="0.25">
      <c r="A1147" s="65">
        <v>82522</v>
      </c>
      <c r="B1147" s="74" t="s">
        <v>1119</v>
      </c>
      <c r="C1147" s="60"/>
      <c r="D1147" s="61">
        <v>69.900000000000006</v>
      </c>
      <c r="E1147" s="62">
        <v>1</v>
      </c>
      <c r="F1147" s="63" t="s">
        <v>1088</v>
      </c>
      <c r="G1147" s="72" t="s">
        <v>2656</v>
      </c>
      <c r="H1147" s="5"/>
    </row>
    <row r="1148" spans="1:8" ht="19" thickTop="1" thickBot="1" x14ac:dyDescent="0.25">
      <c r="A1148" s="65">
        <v>82523</v>
      </c>
      <c r="B1148" s="74" t="s">
        <v>1120</v>
      </c>
      <c r="C1148" s="60"/>
      <c r="D1148" s="61">
        <v>69.900000000000006</v>
      </c>
      <c r="E1148" s="62">
        <v>1</v>
      </c>
      <c r="F1148" s="63" t="s">
        <v>1088</v>
      </c>
      <c r="G1148" s="72" t="s">
        <v>2657</v>
      </c>
      <c r="H1148" s="5"/>
    </row>
    <row r="1149" spans="1:8" ht="19" thickTop="1" thickBot="1" x14ac:dyDescent="0.25">
      <c r="A1149" s="65">
        <v>82524</v>
      </c>
      <c r="B1149" s="74" t="s">
        <v>1121</v>
      </c>
      <c r="C1149" s="60"/>
      <c r="D1149" s="61">
        <v>69.900000000000006</v>
      </c>
      <c r="E1149" s="62">
        <v>1</v>
      </c>
      <c r="F1149" s="63" t="s">
        <v>1088</v>
      </c>
      <c r="G1149" s="72" t="s">
        <v>2658</v>
      </c>
      <c r="H1149" s="5"/>
    </row>
    <row r="1150" spans="1:8" ht="19" thickTop="1" thickBot="1" x14ac:dyDescent="0.25">
      <c r="A1150" s="65">
        <v>82525</v>
      </c>
      <c r="B1150" s="74" t="s">
        <v>1122</v>
      </c>
      <c r="C1150" s="60"/>
      <c r="D1150" s="61">
        <v>79</v>
      </c>
      <c r="E1150" s="62">
        <v>1</v>
      </c>
      <c r="F1150" s="63" t="s">
        <v>1088</v>
      </c>
      <c r="G1150" s="72" t="s">
        <v>2659</v>
      </c>
      <c r="H1150" s="5"/>
    </row>
    <row r="1151" spans="1:8" ht="19" thickTop="1" thickBot="1" x14ac:dyDescent="0.25">
      <c r="A1151" s="65">
        <v>82526</v>
      </c>
      <c r="B1151" s="74" t="s">
        <v>1123</v>
      </c>
      <c r="C1151" s="60"/>
      <c r="D1151" s="61">
        <v>79</v>
      </c>
      <c r="E1151" s="62">
        <v>1</v>
      </c>
      <c r="F1151" s="63" t="s">
        <v>1088</v>
      </c>
      <c r="G1151" s="72" t="s">
        <v>2660</v>
      </c>
      <c r="H1151" s="5"/>
    </row>
    <row r="1152" spans="1:8" ht="19" thickTop="1" thickBot="1" x14ac:dyDescent="0.25">
      <c r="A1152" s="65">
        <v>82527</v>
      </c>
      <c r="B1152" s="74" t="s">
        <v>1124</v>
      </c>
      <c r="C1152" s="60"/>
      <c r="D1152" s="61">
        <v>79</v>
      </c>
      <c r="E1152" s="62">
        <v>1</v>
      </c>
      <c r="F1152" s="63" t="s">
        <v>1088</v>
      </c>
      <c r="G1152" s="72" t="s">
        <v>2661</v>
      </c>
      <c r="H1152" s="5"/>
    </row>
    <row r="1153" spans="1:8" ht="19" thickTop="1" thickBot="1" x14ac:dyDescent="0.25">
      <c r="A1153" s="65">
        <v>82528</v>
      </c>
      <c r="B1153" s="74" t="s">
        <v>1125</v>
      </c>
      <c r="C1153" s="60"/>
      <c r="D1153" s="61">
        <v>79</v>
      </c>
      <c r="E1153" s="62">
        <v>1</v>
      </c>
      <c r="F1153" s="63" t="s">
        <v>1088</v>
      </c>
      <c r="G1153" s="72" t="s">
        <v>2662</v>
      </c>
      <c r="H1153" s="5"/>
    </row>
    <row r="1154" spans="1:8" ht="19" thickTop="1" thickBot="1" x14ac:dyDescent="0.25">
      <c r="A1154" s="65">
        <v>82529</v>
      </c>
      <c r="B1154" s="74" t="s">
        <v>1126</v>
      </c>
      <c r="C1154" s="60"/>
      <c r="D1154" s="61">
        <v>79</v>
      </c>
      <c r="E1154" s="62">
        <v>1</v>
      </c>
      <c r="F1154" s="63" t="s">
        <v>1088</v>
      </c>
      <c r="G1154" s="72" t="s">
        <v>2663</v>
      </c>
      <c r="H1154" s="5"/>
    </row>
    <row r="1155" spans="1:8" ht="19" thickTop="1" thickBot="1" x14ac:dyDescent="0.25">
      <c r="A1155" s="65">
        <v>82530</v>
      </c>
      <c r="B1155" s="74" t="s">
        <v>1127</v>
      </c>
      <c r="C1155" s="60"/>
      <c r="D1155" s="61">
        <v>79</v>
      </c>
      <c r="E1155" s="62">
        <v>1</v>
      </c>
      <c r="F1155" s="63" t="s">
        <v>1088</v>
      </c>
      <c r="G1155" s="72" t="s">
        <v>2664</v>
      </c>
      <c r="H1155" s="5"/>
    </row>
    <row r="1156" spans="1:8" ht="19" thickTop="1" thickBot="1" x14ac:dyDescent="0.25">
      <c r="A1156" s="65">
        <v>82531</v>
      </c>
      <c r="B1156" s="74" t="s">
        <v>1128</v>
      </c>
      <c r="C1156" s="60"/>
      <c r="D1156" s="61">
        <v>79</v>
      </c>
      <c r="E1156" s="62">
        <v>1</v>
      </c>
      <c r="F1156" s="63" t="s">
        <v>1088</v>
      </c>
      <c r="G1156" s="72" t="s">
        <v>2665</v>
      </c>
      <c r="H1156" s="5"/>
    </row>
    <row r="1157" spans="1:8" ht="19" thickTop="1" thickBot="1" x14ac:dyDescent="0.25">
      <c r="A1157" s="65">
        <v>82532</v>
      </c>
      <c r="B1157" s="74" t="s">
        <v>1129</v>
      </c>
      <c r="C1157" s="60"/>
      <c r="D1157" s="61">
        <v>79</v>
      </c>
      <c r="E1157" s="62">
        <v>1</v>
      </c>
      <c r="F1157" s="63" t="s">
        <v>1088</v>
      </c>
      <c r="G1157" s="72" t="s">
        <v>2666</v>
      </c>
      <c r="H1157" s="5"/>
    </row>
    <row r="1158" spans="1:8" ht="19" thickTop="1" thickBot="1" x14ac:dyDescent="0.25">
      <c r="A1158" s="65">
        <v>82533</v>
      </c>
      <c r="B1158" s="74" t="s">
        <v>1130</v>
      </c>
      <c r="C1158" s="60"/>
      <c r="D1158" s="61">
        <v>79</v>
      </c>
      <c r="E1158" s="62">
        <v>1</v>
      </c>
      <c r="F1158" s="63" t="s">
        <v>1088</v>
      </c>
      <c r="G1158" s="72" t="s">
        <v>2667</v>
      </c>
      <c r="H1158" s="5"/>
    </row>
    <row r="1159" spans="1:8" ht="19" thickTop="1" thickBot="1" x14ac:dyDescent="0.25">
      <c r="A1159" s="65">
        <v>82534</v>
      </c>
      <c r="B1159" s="74" t="s">
        <v>1131</v>
      </c>
      <c r="C1159" s="60"/>
      <c r="D1159" s="61">
        <v>79</v>
      </c>
      <c r="E1159" s="62">
        <v>1</v>
      </c>
      <c r="F1159" s="63" t="s">
        <v>1088</v>
      </c>
      <c r="G1159" s="72" t="s">
        <v>2668</v>
      </c>
      <c r="H1159" s="5"/>
    </row>
    <row r="1160" spans="1:8" ht="19" thickTop="1" thickBot="1" x14ac:dyDescent="0.25">
      <c r="A1160" s="65">
        <v>82535</v>
      </c>
      <c r="B1160" s="74" t="s">
        <v>1132</v>
      </c>
      <c r="C1160" s="60"/>
      <c r="D1160" s="61">
        <v>79</v>
      </c>
      <c r="E1160" s="62">
        <v>1</v>
      </c>
      <c r="F1160" s="63" t="s">
        <v>1088</v>
      </c>
      <c r="G1160" s="72" t="s">
        <v>2669</v>
      </c>
      <c r="H1160" s="5"/>
    </row>
    <row r="1161" spans="1:8" ht="19" thickTop="1" thickBot="1" x14ac:dyDescent="0.25">
      <c r="A1161" s="65">
        <v>82537</v>
      </c>
      <c r="B1161" s="74" t="s">
        <v>1133</v>
      </c>
      <c r="C1161" s="60"/>
      <c r="D1161" s="61">
        <v>37.9</v>
      </c>
      <c r="E1161" s="62">
        <v>1</v>
      </c>
      <c r="F1161" s="63" t="s">
        <v>1088</v>
      </c>
      <c r="G1161" s="72" t="s">
        <v>2670</v>
      </c>
      <c r="H1161" s="5"/>
    </row>
    <row r="1162" spans="1:8" ht="19" thickTop="1" thickBot="1" x14ac:dyDescent="0.25">
      <c r="A1162" s="65">
        <v>82538</v>
      </c>
      <c r="B1162" s="74" t="s">
        <v>1134</v>
      </c>
      <c r="C1162" s="60"/>
      <c r="D1162" s="61">
        <v>37.9</v>
      </c>
      <c r="E1162" s="62">
        <v>1</v>
      </c>
      <c r="F1162" s="63" t="s">
        <v>1088</v>
      </c>
      <c r="G1162" s="72" t="s">
        <v>2671</v>
      </c>
      <c r="H1162" s="5"/>
    </row>
    <row r="1163" spans="1:8" ht="19" thickTop="1" thickBot="1" x14ac:dyDescent="0.25">
      <c r="A1163" s="65">
        <v>82539</v>
      </c>
      <c r="B1163" s="74" t="s">
        <v>1135</v>
      </c>
      <c r="C1163" s="60"/>
      <c r="D1163" s="61">
        <v>37.9</v>
      </c>
      <c r="E1163" s="62">
        <v>1</v>
      </c>
      <c r="F1163" s="63" t="s">
        <v>1088</v>
      </c>
      <c r="G1163" s="72" t="s">
        <v>2672</v>
      </c>
      <c r="H1163" s="5"/>
    </row>
    <row r="1164" spans="1:8" ht="19" thickTop="1" thickBot="1" x14ac:dyDescent="0.25">
      <c r="A1164" s="65">
        <v>82540</v>
      </c>
      <c r="B1164" s="74" t="s">
        <v>1136</v>
      </c>
      <c r="C1164" s="60"/>
      <c r="D1164" s="61">
        <v>37.9</v>
      </c>
      <c r="E1164" s="62">
        <v>1</v>
      </c>
      <c r="F1164" s="63" t="s">
        <v>1088</v>
      </c>
      <c r="G1164" s="72" t="s">
        <v>2673</v>
      </c>
      <c r="H1164" s="5"/>
    </row>
    <row r="1165" spans="1:8" ht="19" thickTop="1" thickBot="1" x14ac:dyDescent="0.25">
      <c r="A1165" s="65">
        <v>82541</v>
      </c>
      <c r="B1165" s="74" t="s">
        <v>1137</v>
      </c>
      <c r="C1165" s="60"/>
      <c r="D1165" s="61">
        <v>37.9</v>
      </c>
      <c r="E1165" s="62">
        <v>1</v>
      </c>
      <c r="F1165" s="63" t="s">
        <v>1088</v>
      </c>
      <c r="G1165" s="72" t="s">
        <v>2674</v>
      </c>
      <c r="H1165" s="5"/>
    </row>
    <row r="1166" spans="1:8" ht="19" thickTop="1" thickBot="1" x14ac:dyDescent="0.25">
      <c r="A1166" s="65">
        <v>82542</v>
      </c>
      <c r="B1166" s="74" t="s">
        <v>1138</v>
      </c>
      <c r="C1166" s="60"/>
      <c r="D1166" s="61">
        <v>37.9</v>
      </c>
      <c r="E1166" s="62">
        <v>1</v>
      </c>
      <c r="F1166" s="63" t="s">
        <v>1088</v>
      </c>
      <c r="G1166" s="72" t="s">
        <v>2675</v>
      </c>
      <c r="H1166" s="5"/>
    </row>
    <row r="1167" spans="1:8" ht="19" thickTop="1" thickBot="1" x14ac:dyDescent="0.25">
      <c r="A1167" s="65">
        <v>82543</v>
      </c>
      <c r="B1167" s="74" t="s">
        <v>1139</v>
      </c>
      <c r="C1167" s="60"/>
      <c r="D1167" s="61">
        <v>37.9</v>
      </c>
      <c r="E1167" s="62">
        <v>1</v>
      </c>
      <c r="F1167" s="63" t="s">
        <v>1088</v>
      </c>
      <c r="G1167" s="72" t="s">
        <v>2676</v>
      </c>
      <c r="H1167" s="5"/>
    </row>
    <row r="1168" spans="1:8" ht="19" thickTop="1" thickBot="1" x14ac:dyDescent="0.25">
      <c r="A1168" s="65">
        <v>82544</v>
      </c>
      <c r="B1168" s="74" t="s">
        <v>1140</v>
      </c>
      <c r="C1168" s="60"/>
      <c r="D1168" s="61">
        <v>37.9</v>
      </c>
      <c r="E1168" s="62">
        <v>1</v>
      </c>
      <c r="F1168" s="63" t="s">
        <v>1088</v>
      </c>
      <c r="G1168" s="72" t="s">
        <v>2677</v>
      </c>
      <c r="H1168" s="5"/>
    </row>
    <row r="1169" spans="1:8" ht="19" thickTop="1" thickBot="1" x14ac:dyDescent="0.25">
      <c r="A1169" s="65">
        <v>82545</v>
      </c>
      <c r="B1169" s="74" t="s">
        <v>1141</v>
      </c>
      <c r="C1169" s="60"/>
      <c r="D1169" s="61">
        <v>37.9</v>
      </c>
      <c r="E1169" s="62">
        <v>1</v>
      </c>
      <c r="F1169" s="63" t="s">
        <v>1088</v>
      </c>
      <c r="G1169" s="72" t="s">
        <v>2678</v>
      </c>
      <c r="H1169" s="5"/>
    </row>
    <row r="1170" spans="1:8" ht="19" thickTop="1" thickBot="1" x14ac:dyDescent="0.25">
      <c r="A1170" s="65">
        <v>82546</v>
      </c>
      <c r="B1170" s="74" t="s">
        <v>1142</v>
      </c>
      <c r="C1170" s="60"/>
      <c r="D1170" s="61">
        <v>37.9</v>
      </c>
      <c r="E1170" s="62">
        <v>1</v>
      </c>
      <c r="F1170" s="63" t="s">
        <v>1088</v>
      </c>
      <c r="G1170" s="72" t="s">
        <v>2679</v>
      </c>
      <c r="H1170" s="5"/>
    </row>
    <row r="1171" spans="1:8" ht="19" thickTop="1" thickBot="1" x14ac:dyDescent="0.25">
      <c r="A1171" s="65">
        <v>82547</v>
      </c>
      <c r="B1171" s="74" t="s">
        <v>1143</v>
      </c>
      <c r="C1171" s="60"/>
      <c r="D1171" s="61">
        <v>37.9</v>
      </c>
      <c r="E1171" s="62">
        <v>1</v>
      </c>
      <c r="F1171" s="63" t="s">
        <v>1088</v>
      </c>
      <c r="G1171" s="72" t="s">
        <v>2680</v>
      </c>
      <c r="H1171" s="5"/>
    </row>
    <row r="1172" spans="1:8" ht="19" thickTop="1" thickBot="1" x14ac:dyDescent="0.25">
      <c r="A1172" s="65">
        <v>82548</v>
      </c>
      <c r="B1172" s="74" t="s">
        <v>1144</v>
      </c>
      <c r="C1172" s="60"/>
      <c r="D1172" s="61">
        <v>37.9</v>
      </c>
      <c r="E1172" s="62">
        <v>1</v>
      </c>
      <c r="F1172" s="63" t="s">
        <v>1088</v>
      </c>
      <c r="G1172" s="72" t="s">
        <v>2681</v>
      </c>
      <c r="H1172" s="5"/>
    </row>
    <row r="1173" spans="1:8" ht="19" thickTop="1" thickBot="1" x14ac:dyDescent="0.25">
      <c r="A1173" s="65">
        <v>83001</v>
      </c>
      <c r="B1173" s="74" t="s">
        <v>1145</v>
      </c>
      <c r="C1173" s="60"/>
      <c r="D1173" s="61">
        <v>37.9</v>
      </c>
      <c r="E1173" s="62">
        <v>1</v>
      </c>
      <c r="F1173" s="63" t="s">
        <v>1088</v>
      </c>
      <c r="G1173" s="72" t="s">
        <v>2682</v>
      </c>
      <c r="H1173" s="5"/>
    </row>
    <row r="1174" spans="1:8" ht="19" thickTop="1" thickBot="1" x14ac:dyDescent="0.25">
      <c r="A1174" s="65">
        <v>83002</v>
      </c>
      <c r="B1174" s="74" t="s">
        <v>1146</v>
      </c>
      <c r="C1174" s="60"/>
      <c r="D1174" s="61">
        <v>37.9</v>
      </c>
      <c r="E1174" s="62">
        <v>1</v>
      </c>
      <c r="F1174" s="63" t="s">
        <v>1088</v>
      </c>
      <c r="G1174" s="72" t="s">
        <v>2683</v>
      </c>
      <c r="H1174" s="5"/>
    </row>
    <row r="1175" spans="1:8" ht="19" thickTop="1" thickBot="1" x14ac:dyDescent="0.25">
      <c r="A1175" s="65">
        <v>83003</v>
      </c>
      <c r="B1175" s="74" t="s">
        <v>1147</v>
      </c>
      <c r="C1175" s="60"/>
      <c r="D1175" s="61">
        <v>37.9</v>
      </c>
      <c r="E1175" s="62">
        <v>1</v>
      </c>
      <c r="F1175" s="63" t="s">
        <v>1088</v>
      </c>
      <c r="G1175" s="72" t="s">
        <v>2684</v>
      </c>
      <c r="H1175" s="5"/>
    </row>
    <row r="1176" spans="1:8" ht="19" thickTop="1" thickBot="1" x14ac:dyDescent="0.25">
      <c r="A1176" s="65">
        <v>83004</v>
      </c>
      <c r="B1176" s="74" t="s">
        <v>1148</v>
      </c>
      <c r="C1176" s="60"/>
      <c r="D1176" s="61">
        <v>37.9</v>
      </c>
      <c r="E1176" s="62">
        <v>1</v>
      </c>
      <c r="F1176" s="63" t="s">
        <v>1088</v>
      </c>
      <c r="G1176" s="72" t="s">
        <v>2685</v>
      </c>
      <c r="H1176" s="5"/>
    </row>
    <row r="1177" spans="1:8" ht="19" thickTop="1" thickBot="1" x14ac:dyDescent="0.25">
      <c r="A1177" s="65">
        <v>83005</v>
      </c>
      <c r="B1177" s="74" t="s">
        <v>1149</v>
      </c>
      <c r="C1177" s="60"/>
      <c r="D1177" s="61">
        <v>37.9</v>
      </c>
      <c r="E1177" s="62">
        <v>1</v>
      </c>
      <c r="F1177" s="63" t="s">
        <v>1088</v>
      </c>
      <c r="G1177" s="72" t="s">
        <v>2686</v>
      </c>
      <c r="H1177" s="5"/>
    </row>
    <row r="1178" spans="1:8" ht="19" thickTop="1" thickBot="1" x14ac:dyDescent="0.25">
      <c r="A1178" s="65">
        <v>83006</v>
      </c>
      <c r="B1178" s="74" t="s">
        <v>1150</v>
      </c>
      <c r="C1178" s="60"/>
      <c r="D1178" s="61">
        <v>37.9</v>
      </c>
      <c r="E1178" s="62">
        <v>1</v>
      </c>
      <c r="F1178" s="63" t="s">
        <v>1088</v>
      </c>
      <c r="G1178" s="72" t="s">
        <v>2687</v>
      </c>
      <c r="H1178" s="5"/>
    </row>
    <row r="1179" spans="1:8" ht="19" thickTop="1" thickBot="1" x14ac:dyDescent="0.25">
      <c r="A1179" s="65">
        <v>83007</v>
      </c>
      <c r="B1179" s="74" t="s">
        <v>1151</v>
      </c>
      <c r="C1179" s="60"/>
      <c r="D1179" s="61">
        <v>37.9</v>
      </c>
      <c r="E1179" s="62">
        <v>1</v>
      </c>
      <c r="F1179" s="63" t="s">
        <v>1088</v>
      </c>
      <c r="G1179" s="72" t="s">
        <v>2688</v>
      </c>
      <c r="H1179" s="5"/>
    </row>
    <row r="1180" spans="1:8" ht="19" thickTop="1" thickBot="1" x14ac:dyDescent="0.25">
      <c r="A1180" s="65">
        <v>83008</v>
      </c>
      <c r="B1180" s="74" t="s">
        <v>1152</v>
      </c>
      <c r="C1180" s="60"/>
      <c r="D1180" s="61">
        <v>37.9</v>
      </c>
      <c r="E1180" s="62">
        <v>1</v>
      </c>
      <c r="F1180" s="63" t="s">
        <v>1088</v>
      </c>
      <c r="G1180" s="72" t="s">
        <v>2689</v>
      </c>
      <c r="H1180" s="5"/>
    </row>
    <row r="1181" spans="1:8" ht="19" thickTop="1" thickBot="1" x14ac:dyDescent="0.25">
      <c r="A1181" s="65">
        <v>83009</v>
      </c>
      <c r="B1181" s="74" t="s">
        <v>1153</v>
      </c>
      <c r="C1181" s="60"/>
      <c r="D1181" s="61">
        <v>37.9</v>
      </c>
      <c r="E1181" s="62">
        <v>1</v>
      </c>
      <c r="F1181" s="63" t="s">
        <v>1088</v>
      </c>
      <c r="G1181" s="72" t="s">
        <v>2690</v>
      </c>
      <c r="H1181" s="5"/>
    </row>
    <row r="1182" spans="1:8" ht="19" thickTop="1" thickBot="1" x14ac:dyDescent="0.25">
      <c r="A1182" s="65">
        <v>83010</v>
      </c>
      <c r="B1182" s="74" t="s">
        <v>1154</v>
      </c>
      <c r="C1182" s="60"/>
      <c r="D1182" s="61">
        <v>37.9</v>
      </c>
      <c r="E1182" s="62">
        <v>1</v>
      </c>
      <c r="F1182" s="63" t="s">
        <v>1088</v>
      </c>
      <c r="G1182" s="72" t="s">
        <v>2691</v>
      </c>
      <c r="H1182" s="5"/>
    </row>
    <row r="1183" spans="1:8" ht="19" thickTop="1" thickBot="1" x14ac:dyDescent="0.25">
      <c r="A1183" s="65">
        <v>83011</v>
      </c>
      <c r="B1183" s="74" t="s">
        <v>1155</v>
      </c>
      <c r="C1183" s="60"/>
      <c r="D1183" s="61">
        <v>37.9</v>
      </c>
      <c r="E1183" s="62">
        <v>1</v>
      </c>
      <c r="F1183" s="63" t="s">
        <v>1088</v>
      </c>
      <c r="G1183" s="72" t="s">
        <v>2692</v>
      </c>
      <c r="H1183" s="5"/>
    </row>
    <row r="1184" spans="1:8" ht="19" thickTop="1" thickBot="1" x14ac:dyDescent="0.25">
      <c r="A1184" s="65">
        <v>83012</v>
      </c>
      <c r="B1184" s="74" t="s">
        <v>1156</v>
      </c>
      <c r="C1184" s="60"/>
      <c r="D1184" s="61">
        <v>37.9</v>
      </c>
      <c r="E1184" s="62">
        <v>1</v>
      </c>
      <c r="F1184" s="63" t="s">
        <v>1088</v>
      </c>
      <c r="G1184" s="72" t="s">
        <v>2693</v>
      </c>
      <c r="H1184" s="5"/>
    </row>
    <row r="1185" spans="1:8" ht="19" thickTop="1" thickBot="1" x14ac:dyDescent="0.25">
      <c r="A1185" s="65">
        <v>83020</v>
      </c>
      <c r="B1185" s="74" t="s">
        <v>1157</v>
      </c>
      <c r="C1185" s="60"/>
      <c r="D1185" s="61">
        <v>39.9</v>
      </c>
      <c r="E1185" s="62">
        <v>1</v>
      </c>
      <c r="F1185" s="63" t="s">
        <v>1088</v>
      </c>
      <c r="G1185" s="72" t="s">
        <v>2694</v>
      </c>
      <c r="H1185" s="5"/>
    </row>
    <row r="1186" spans="1:8" ht="19" thickTop="1" thickBot="1" x14ac:dyDescent="0.25">
      <c r="A1186" s="65">
        <v>83021</v>
      </c>
      <c r="B1186" s="74" t="s">
        <v>1158</v>
      </c>
      <c r="C1186" s="60"/>
      <c r="D1186" s="61">
        <v>39.9</v>
      </c>
      <c r="E1186" s="62">
        <v>1</v>
      </c>
      <c r="F1186" s="63" t="s">
        <v>1088</v>
      </c>
      <c r="G1186" s="72" t="s">
        <v>2695</v>
      </c>
      <c r="H1186" s="5"/>
    </row>
    <row r="1187" spans="1:8" ht="19" thickTop="1" thickBot="1" x14ac:dyDescent="0.25">
      <c r="A1187" s="65">
        <v>83022</v>
      </c>
      <c r="B1187" s="74" t="s">
        <v>1159</v>
      </c>
      <c r="C1187" s="60"/>
      <c r="D1187" s="61">
        <v>39.9</v>
      </c>
      <c r="E1187" s="62">
        <v>1</v>
      </c>
      <c r="F1187" s="63" t="s">
        <v>1088</v>
      </c>
      <c r="G1187" s="72" t="s">
        <v>2696</v>
      </c>
      <c r="H1187" s="5"/>
    </row>
    <row r="1188" spans="1:8" ht="19" thickTop="1" thickBot="1" x14ac:dyDescent="0.25">
      <c r="A1188" s="65">
        <v>83023</v>
      </c>
      <c r="B1188" s="74" t="s">
        <v>1160</v>
      </c>
      <c r="C1188" s="60"/>
      <c r="D1188" s="61">
        <v>39.9</v>
      </c>
      <c r="E1188" s="62">
        <v>1</v>
      </c>
      <c r="F1188" s="63" t="s">
        <v>1088</v>
      </c>
      <c r="G1188" s="72" t="s">
        <v>2697</v>
      </c>
      <c r="H1188" s="5"/>
    </row>
    <row r="1189" spans="1:8" ht="19" thickTop="1" thickBot="1" x14ac:dyDescent="0.25">
      <c r="A1189" s="65">
        <v>83024</v>
      </c>
      <c r="B1189" s="74" t="s">
        <v>1161</v>
      </c>
      <c r="C1189" s="60"/>
      <c r="D1189" s="61">
        <v>39.9</v>
      </c>
      <c r="E1189" s="62">
        <v>1</v>
      </c>
      <c r="F1189" s="63" t="s">
        <v>1088</v>
      </c>
      <c r="G1189" s="72" t="s">
        <v>2698</v>
      </c>
      <c r="H1189" s="5"/>
    </row>
    <row r="1190" spans="1:8" ht="19" thickTop="1" thickBot="1" x14ac:dyDescent="0.25">
      <c r="A1190" s="65">
        <v>83025</v>
      </c>
      <c r="B1190" s="74" t="s">
        <v>1162</v>
      </c>
      <c r="C1190" s="60"/>
      <c r="D1190" s="61">
        <v>39.9</v>
      </c>
      <c r="E1190" s="62">
        <v>1</v>
      </c>
      <c r="F1190" s="63" t="s">
        <v>1088</v>
      </c>
      <c r="G1190" s="72" t="s">
        <v>2699</v>
      </c>
      <c r="H1190" s="5"/>
    </row>
    <row r="1191" spans="1:8" ht="19" thickTop="1" thickBot="1" x14ac:dyDescent="0.25">
      <c r="A1191" s="65">
        <v>83026</v>
      </c>
      <c r="B1191" s="74" t="s">
        <v>1163</v>
      </c>
      <c r="C1191" s="60"/>
      <c r="D1191" s="61">
        <v>39.9</v>
      </c>
      <c r="E1191" s="62">
        <v>1</v>
      </c>
      <c r="F1191" s="63" t="s">
        <v>1088</v>
      </c>
      <c r="G1191" s="72" t="s">
        <v>2700</v>
      </c>
      <c r="H1191" s="5"/>
    </row>
    <row r="1192" spans="1:8" ht="19" thickTop="1" thickBot="1" x14ac:dyDescent="0.25">
      <c r="A1192" s="65">
        <v>83027</v>
      </c>
      <c r="B1192" s="74" t="s">
        <v>1164</v>
      </c>
      <c r="C1192" s="60"/>
      <c r="D1192" s="61">
        <v>39.9</v>
      </c>
      <c r="E1192" s="62">
        <v>1</v>
      </c>
      <c r="F1192" s="63" t="s">
        <v>1088</v>
      </c>
      <c r="G1192" s="72" t="s">
        <v>2701</v>
      </c>
      <c r="H1192" s="5"/>
    </row>
    <row r="1193" spans="1:8" ht="19" thickTop="1" thickBot="1" x14ac:dyDescent="0.25">
      <c r="A1193" s="65">
        <v>83028</v>
      </c>
      <c r="B1193" s="74" t="s">
        <v>1165</v>
      </c>
      <c r="C1193" s="60"/>
      <c r="D1193" s="61">
        <v>39.9</v>
      </c>
      <c r="E1193" s="62">
        <v>1</v>
      </c>
      <c r="F1193" s="63" t="s">
        <v>1088</v>
      </c>
      <c r="G1193" s="72" t="s">
        <v>2702</v>
      </c>
      <c r="H1193" s="5"/>
    </row>
    <row r="1194" spans="1:8" ht="19" thickTop="1" thickBot="1" x14ac:dyDescent="0.25">
      <c r="A1194" s="65">
        <v>83029</v>
      </c>
      <c r="B1194" s="74" t="s">
        <v>1166</v>
      </c>
      <c r="C1194" s="60"/>
      <c r="D1194" s="61">
        <v>39.9</v>
      </c>
      <c r="E1194" s="62">
        <v>1</v>
      </c>
      <c r="F1194" s="63" t="s">
        <v>1088</v>
      </c>
      <c r="G1194" s="72" t="s">
        <v>2703</v>
      </c>
      <c r="H1194" s="5"/>
    </row>
    <row r="1195" spans="1:8" ht="19" thickTop="1" thickBot="1" x14ac:dyDescent="0.25">
      <c r="A1195" s="65">
        <v>83030</v>
      </c>
      <c r="B1195" s="74" t="s">
        <v>1167</v>
      </c>
      <c r="C1195" s="60"/>
      <c r="D1195" s="61">
        <v>39.9</v>
      </c>
      <c r="E1195" s="62">
        <v>1</v>
      </c>
      <c r="F1195" s="63" t="s">
        <v>1088</v>
      </c>
      <c r="G1195" s="72" t="s">
        <v>2704</v>
      </c>
      <c r="H1195" s="5"/>
    </row>
    <row r="1196" spans="1:8" ht="19" thickTop="1" thickBot="1" x14ac:dyDescent="0.25">
      <c r="A1196" s="65">
        <v>83031</v>
      </c>
      <c r="B1196" s="74" t="s">
        <v>1168</v>
      </c>
      <c r="C1196" s="60"/>
      <c r="D1196" s="61">
        <v>39.9</v>
      </c>
      <c r="E1196" s="62">
        <v>1</v>
      </c>
      <c r="F1196" s="63" t="s">
        <v>1088</v>
      </c>
      <c r="G1196" s="72" t="s">
        <v>2705</v>
      </c>
      <c r="H1196" s="5"/>
    </row>
    <row r="1197" spans="1:8" ht="19" thickTop="1" thickBot="1" x14ac:dyDescent="0.25">
      <c r="A1197" s="65">
        <v>83040</v>
      </c>
      <c r="B1197" s="74" t="s">
        <v>1169</v>
      </c>
      <c r="C1197" s="60"/>
      <c r="D1197" s="61">
        <v>37.9</v>
      </c>
      <c r="E1197" s="62">
        <v>1</v>
      </c>
      <c r="F1197" s="63" t="s">
        <v>1088</v>
      </c>
      <c r="G1197" s="72" t="s">
        <v>2706</v>
      </c>
      <c r="H1197" s="5"/>
    </row>
    <row r="1198" spans="1:8" ht="19" thickTop="1" thickBot="1" x14ac:dyDescent="0.25">
      <c r="A1198" s="65">
        <v>83041</v>
      </c>
      <c r="B1198" s="74" t="s">
        <v>1170</v>
      </c>
      <c r="C1198" s="60"/>
      <c r="D1198" s="61">
        <v>37.9</v>
      </c>
      <c r="E1198" s="62">
        <v>1</v>
      </c>
      <c r="F1198" s="63" t="s">
        <v>1088</v>
      </c>
      <c r="G1198" s="72" t="s">
        <v>2707</v>
      </c>
      <c r="H1198" s="5"/>
    </row>
    <row r="1199" spans="1:8" ht="19" thickTop="1" thickBot="1" x14ac:dyDescent="0.25">
      <c r="A1199" s="65">
        <v>83042</v>
      </c>
      <c r="B1199" s="74" t="s">
        <v>1171</v>
      </c>
      <c r="C1199" s="60"/>
      <c r="D1199" s="61">
        <v>37.9</v>
      </c>
      <c r="E1199" s="62">
        <v>1</v>
      </c>
      <c r="F1199" s="63" t="s">
        <v>1088</v>
      </c>
      <c r="G1199" s="72" t="s">
        <v>2708</v>
      </c>
      <c r="H1199" s="5"/>
    </row>
    <row r="1200" spans="1:8" ht="19" thickTop="1" thickBot="1" x14ac:dyDescent="0.25">
      <c r="A1200" s="65">
        <v>83043</v>
      </c>
      <c r="B1200" s="74" t="s">
        <v>1172</v>
      </c>
      <c r="C1200" s="60"/>
      <c r="D1200" s="61">
        <v>37.9</v>
      </c>
      <c r="E1200" s="62">
        <v>1</v>
      </c>
      <c r="F1200" s="63" t="s">
        <v>1088</v>
      </c>
      <c r="G1200" s="72" t="s">
        <v>2709</v>
      </c>
      <c r="H1200" s="5"/>
    </row>
    <row r="1201" spans="1:8" ht="19" thickTop="1" thickBot="1" x14ac:dyDescent="0.25">
      <c r="A1201" s="65">
        <v>83044</v>
      </c>
      <c r="B1201" s="74" t="s">
        <v>1173</v>
      </c>
      <c r="C1201" s="60"/>
      <c r="D1201" s="61">
        <v>37.9</v>
      </c>
      <c r="E1201" s="62">
        <v>1</v>
      </c>
      <c r="F1201" s="63" t="s">
        <v>1088</v>
      </c>
      <c r="G1201" s="72" t="s">
        <v>2710</v>
      </c>
      <c r="H1201" s="5"/>
    </row>
    <row r="1202" spans="1:8" ht="19" thickTop="1" thickBot="1" x14ac:dyDescent="0.25">
      <c r="A1202" s="65">
        <v>83045</v>
      </c>
      <c r="B1202" s="74" t="s">
        <v>1174</v>
      </c>
      <c r="C1202" s="60"/>
      <c r="D1202" s="61">
        <v>37.9</v>
      </c>
      <c r="E1202" s="62">
        <v>1</v>
      </c>
      <c r="F1202" s="63" t="s">
        <v>1088</v>
      </c>
      <c r="G1202" s="72" t="s">
        <v>2711</v>
      </c>
      <c r="H1202" s="5"/>
    </row>
    <row r="1203" spans="1:8" ht="19" thickTop="1" thickBot="1" x14ac:dyDescent="0.25">
      <c r="A1203" s="65">
        <v>83046</v>
      </c>
      <c r="B1203" s="74" t="s">
        <v>1175</v>
      </c>
      <c r="C1203" s="60"/>
      <c r="D1203" s="61">
        <v>37.9</v>
      </c>
      <c r="E1203" s="62">
        <v>1</v>
      </c>
      <c r="F1203" s="63" t="s">
        <v>1088</v>
      </c>
      <c r="G1203" s="72" t="s">
        <v>2712</v>
      </c>
      <c r="H1203" s="5"/>
    </row>
    <row r="1204" spans="1:8" ht="19" thickTop="1" thickBot="1" x14ac:dyDescent="0.25">
      <c r="A1204" s="65">
        <v>83047</v>
      </c>
      <c r="B1204" s="74" t="s">
        <v>1176</v>
      </c>
      <c r="C1204" s="60"/>
      <c r="D1204" s="61">
        <v>37.9</v>
      </c>
      <c r="E1204" s="62">
        <v>1</v>
      </c>
      <c r="F1204" s="63" t="s">
        <v>1088</v>
      </c>
      <c r="G1204" s="72" t="s">
        <v>2713</v>
      </c>
      <c r="H1204" s="5"/>
    </row>
    <row r="1205" spans="1:8" ht="19" thickTop="1" thickBot="1" x14ac:dyDescent="0.25">
      <c r="A1205" s="65">
        <v>83048</v>
      </c>
      <c r="B1205" s="74" t="s">
        <v>1177</v>
      </c>
      <c r="C1205" s="60"/>
      <c r="D1205" s="61">
        <v>37.9</v>
      </c>
      <c r="E1205" s="62">
        <v>1</v>
      </c>
      <c r="F1205" s="63" t="s">
        <v>1088</v>
      </c>
      <c r="G1205" s="72" t="s">
        <v>2714</v>
      </c>
      <c r="H1205" s="5"/>
    </row>
    <row r="1206" spans="1:8" ht="19" thickTop="1" thickBot="1" x14ac:dyDescent="0.25">
      <c r="A1206" s="65">
        <v>83049</v>
      </c>
      <c r="B1206" s="74" t="s">
        <v>1178</v>
      </c>
      <c r="C1206" s="60"/>
      <c r="D1206" s="61">
        <v>37.9</v>
      </c>
      <c r="E1206" s="62">
        <v>1</v>
      </c>
      <c r="F1206" s="63" t="s">
        <v>1088</v>
      </c>
      <c r="G1206" s="72" t="s">
        <v>2715</v>
      </c>
      <c r="H1206" s="5"/>
    </row>
    <row r="1207" spans="1:8" ht="19" thickTop="1" thickBot="1" x14ac:dyDescent="0.25">
      <c r="A1207" s="65">
        <v>83050</v>
      </c>
      <c r="B1207" s="74" t="s">
        <v>1179</v>
      </c>
      <c r="C1207" s="60"/>
      <c r="D1207" s="61">
        <v>37.9</v>
      </c>
      <c r="E1207" s="62">
        <v>1</v>
      </c>
      <c r="F1207" s="63" t="s">
        <v>1088</v>
      </c>
      <c r="G1207" s="72" t="s">
        <v>2716</v>
      </c>
      <c r="H1207" s="5"/>
    </row>
    <row r="1208" spans="1:8" ht="19" thickTop="1" thickBot="1" x14ac:dyDescent="0.25">
      <c r="A1208" s="65">
        <v>83051</v>
      </c>
      <c r="B1208" s="74" t="s">
        <v>1180</v>
      </c>
      <c r="C1208" s="60"/>
      <c r="D1208" s="61">
        <v>37.9</v>
      </c>
      <c r="E1208" s="62">
        <v>1</v>
      </c>
      <c r="F1208" s="63" t="s">
        <v>1088</v>
      </c>
      <c r="G1208" s="72" t="s">
        <v>2717</v>
      </c>
      <c r="H1208" s="5"/>
    </row>
    <row r="1209" spans="1:8" ht="19" thickTop="1" thickBot="1" x14ac:dyDescent="0.25">
      <c r="A1209" s="65">
        <v>83055</v>
      </c>
      <c r="B1209" s="74" t="s">
        <v>1181</v>
      </c>
      <c r="C1209" s="60"/>
      <c r="D1209" s="61">
        <v>41.5</v>
      </c>
      <c r="E1209" s="62">
        <v>1</v>
      </c>
      <c r="F1209" s="63" t="s">
        <v>1088</v>
      </c>
      <c r="G1209" s="72" t="s">
        <v>2718</v>
      </c>
      <c r="H1209" s="5"/>
    </row>
    <row r="1210" spans="1:8" ht="19" thickTop="1" thickBot="1" x14ac:dyDescent="0.25">
      <c r="A1210" s="65">
        <v>83056</v>
      </c>
      <c r="B1210" s="74" t="s">
        <v>1182</v>
      </c>
      <c r="C1210" s="60"/>
      <c r="D1210" s="61">
        <v>41.5</v>
      </c>
      <c r="E1210" s="62">
        <v>1</v>
      </c>
      <c r="F1210" s="63" t="s">
        <v>1088</v>
      </c>
      <c r="G1210" s="72" t="s">
        <v>2719</v>
      </c>
      <c r="H1210" s="5"/>
    </row>
    <row r="1211" spans="1:8" ht="19" thickTop="1" thickBot="1" x14ac:dyDescent="0.25">
      <c r="A1211" s="65">
        <v>83057</v>
      </c>
      <c r="B1211" s="74" t="s">
        <v>1183</v>
      </c>
      <c r="C1211" s="60"/>
      <c r="D1211" s="61">
        <v>41.5</v>
      </c>
      <c r="E1211" s="62">
        <v>1</v>
      </c>
      <c r="F1211" s="63" t="s">
        <v>1088</v>
      </c>
      <c r="G1211" s="72" t="s">
        <v>2720</v>
      </c>
      <c r="H1211" s="5"/>
    </row>
    <row r="1212" spans="1:8" ht="19" thickTop="1" thickBot="1" x14ac:dyDescent="0.25">
      <c r="A1212" s="65">
        <v>83058</v>
      </c>
      <c r="B1212" s="74" t="s">
        <v>1184</v>
      </c>
      <c r="C1212" s="60"/>
      <c r="D1212" s="61">
        <v>41.5</v>
      </c>
      <c r="E1212" s="62">
        <v>1</v>
      </c>
      <c r="F1212" s="63" t="s">
        <v>1088</v>
      </c>
      <c r="G1212" s="72" t="s">
        <v>2721</v>
      </c>
      <c r="H1212" s="5"/>
    </row>
    <row r="1213" spans="1:8" ht="19" thickTop="1" thickBot="1" x14ac:dyDescent="0.25">
      <c r="A1213" s="65">
        <v>83059</v>
      </c>
      <c r="B1213" s="74" t="s">
        <v>1185</v>
      </c>
      <c r="C1213" s="60"/>
      <c r="D1213" s="61">
        <v>41.5</v>
      </c>
      <c r="E1213" s="62">
        <v>1</v>
      </c>
      <c r="F1213" s="63" t="s">
        <v>1088</v>
      </c>
      <c r="G1213" s="72" t="s">
        <v>2722</v>
      </c>
      <c r="H1213" s="5"/>
    </row>
    <row r="1214" spans="1:8" ht="19" thickTop="1" thickBot="1" x14ac:dyDescent="0.25">
      <c r="A1214" s="65">
        <v>83060</v>
      </c>
      <c r="B1214" s="74" t="s">
        <v>1186</v>
      </c>
      <c r="C1214" s="60"/>
      <c r="D1214" s="61">
        <v>41.5</v>
      </c>
      <c r="E1214" s="62">
        <v>1</v>
      </c>
      <c r="F1214" s="63" t="s">
        <v>1088</v>
      </c>
      <c r="G1214" s="72" t="s">
        <v>2723</v>
      </c>
      <c r="H1214" s="5"/>
    </row>
    <row r="1215" spans="1:8" ht="19" thickTop="1" thickBot="1" x14ac:dyDescent="0.25">
      <c r="A1215" s="65">
        <v>83061</v>
      </c>
      <c r="B1215" s="74" t="s">
        <v>1187</v>
      </c>
      <c r="C1215" s="60"/>
      <c r="D1215" s="61">
        <v>41.5</v>
      </c>
      <c r="E1215" s="62">
        <v>1</v>
      </c>
      <c r="F1215" s="63" t="s">
        <v>1088</v>
      </c>
      <c r="G1215" s="72" t="s">
        <v>2724</v>
      </c>
      <c r="H1215" s="5"/>
    </row>
    <row r="1216" spans="1:8" ht="19" thickTop="1" thickBot="1" x14ac:dyDescent="0.25">
      <c r="A1216" s="65">
        <v>83062</v>
      </c>
      <c r="B1216" s="74" t="s">
        <v>1188</v>
      </c>
      <c r="C1216" s="60"/>
      <c r="D1216" s="61">
        <v>41.5</v>
      </c>
      <c r="E1216" s="62">
        <v>1</v>
      </c>
      <c r="F1216" s="63" t="s">
        <v>1088</v>
      </c>
      <c r="G1216" s="72" t="s">
        <v>2725</v>
      </c>
      <c r="H1216" s="5"/>
    </row>
    <row r="1217" spans="1:8" ht="19" thickTop="1" thickBot="1" x14ac:dyDescent="0.25">
      <c r="A1217" s="65">
        <v>83063</v>
      </c>
      <c r="B1217" s="74" t="s">
        <v>1189</v>
      </c>
      <c r="C1217" s="60"/>
      <c r="D1217" s="61">
        <v>41.5</v>
      </c>
      <c r="E1217" s="62">
        <v>1</v>
      </c>
      <c r="F1217" s="63" t="s">
        <v>1088</v>
      </c>
      <c r="G1217" s="72" t="s">
        <v>2726</v>
      </c>
      <c r="H1217" s="5"/>
    </row>
    <row r="1218" spans="1:8" ht="19" thickTop="1" thickBot="1" x14ac:dyDescent="0.25">
      <c r="A1218" s="65">
        <v>83064</v>
      </c>
      <c r="B1218" s="74" t="s">
        <v>1190</v>
      </c>
      <c r="C1218" s="60"/>
      <c r="D1218" s="61">
        <v>41.5</v>
      </c>
      <c r="E1218" s="62">
        <v>1</v>
      </c>
      <c r="F1218" s="63" t="s">
        <v>1088</v>
      </c>
      <c r="G1218" s="72" t="s">
        <v>2727</v>
      </c>
      <c r="H1218" s="5"/>
    </row>
    <row r="1219" spans="1:8" ht="19" thickTop="1" thickBot="1" x14ac:dyDescent="0.25">
      <c r="A1219" s="65">
        <v>83065</v>
      </c>
      <c r="B1219" s="74" t="s">
        <v>1191</v>
      </c>
      <c r="C1219" s="60"/>
      <c r="D1219" s="61">
        <v>41.5</v>
      </c>
      <c r="E1219" s="62">
        <v>1</v>
      </c>
      <c r="F1219" s="63" t="s">
        <v>1088</v>
      </c>
      <c r="G1219" s="72" t="s">
        <v>2728</v>
      </c>
      <c r="H1219" s="5"/>
    </row>
    <row r="1220" spans="1:8" ht="19" thickTop="1" thickBot="1" x14ac:dyDescent="0.25">
      <c r="A1220" s="65">
        <v>83067</v>
      </c>
      <c r="B1220" s="74" t="s">
        <v>1192</v>
      </c>
      <c r="C1220" s="60"/>
      <c r="D1220" s="61">
        <v>41.5</v>
      </c>
      <c r="E1220" s="62">
        <v>1</v>
      </c>
      <c r="F1220" s="63" t="s">
        <v>1088</v>
      </c>
      <c r="G1220" s="72" t="s">
        <v>2729</v>
      </c>
      <c r="H1220" s="5"/>
    </row>
    <row r="1221" spans="1:8" ht="19" thickTop="1" thickBot="1" x14ac:dyDescent="0.25">
      <c r="A1221" s="65">
        <v>83070</v>
      </c>
      <c r="B1221" s="74" t="s">
        <v>1193</v>
      </c>
      <c r="C1221" s="60"/>
      <c r="D1221" s="61">
        <v>37.9</v>
      </c>
      <c r="E1221" s="62">
        <v>1</v>
      </c>
      <c r="F1221" s="63" t="s">
        <v>1088</v>
      </c>
      <c r="G1221" s="72" t="s">
        <v>2730</v>
      </c>
      <c r="H1221" s="5"/>
    </row>
    <row r="1222" spans="1:8" ht="19" thickTop="1" thickBot="1" x14ac:dyDescent="0.25">
      <c r="A1222" s="65">
        <v>83071</v>
      </c>
      <c r="B1222" s="74" t="s">
        <v>1170</v>
      </c>
      <c r="C1222" s="60"/>
      <c r="D1222" s="61">
        <v>37.9</v>
      </c>
      <c r="E1222" s="62">
        <v>1</v>
      </c>
      <c r="F1222" s="63" t="s">
        <v>1088</v>
      </c>
      <c r="G1222" s="72" t="s">
        <v>2731</v>
      </c>
      <c r="H1222" s="5"/>
    </row>
    <row r="1223" spans="1:8" ht="19" thickTop="1" thickBot="1" x14ac:dyDescent="0.25">
      <c r="A1223" s="65">
        <v>83072</v>
      </c>
      <c r="B1223" s="74" t="s">
        <v>1171</v>
      </c>
      <c r="C1223" s="60"/>
      <c r="D1223" s="61">
        <v>37.9</v>
      </c>
      <c r="E1223" s="62">
        <v>1</v>
      </c>
      <c r="F1223" s="63" t="s">
        <v>1088</v>
      </c>
      <c r="G1223" s="72" t="s">
        <v>2732</v>
      </c>
      <c r="H1223" s="5"/>
    </row>
    <row r="1224" spans="1:8" ht="19" thickTop="1" thickBot="1" x14ac:dyDescent="0.25">
      <c r="A1224" s="65">
        <v>83073</v>
      </c>
      <c r="B1224" s="74" t="s">
        <v>1172</v>
      </c>
      <c r="C1224" s="60"/>
      <c r="D1224" s="61">
        <v>37.9</v>
      </c>
      <c r="E1224" s="62">
        <v>1</v>
      </c>
      <c r="F1224" s="63" t="s">
        <v>1088</v>
      </c>
      <c r="G1224" s="72" t="s">
        <v>2733</v>
      </c>
      <c r="H1224" s="5"/>
    </row>
    <row r="1225" spans="1:8" ht="19" thickTop="1" thickBot="1" x14ac:dyDescent="0.25">
      <c r="A1225" s="65">
        <v>83074</v>
      </c>
      <c r="B1225" s="74" t="s">
        <v>1173</v>
      </c>
      <c r="C1225" s="60"/>
      <c r="D1225" s="61">
        <v>37.9</v>
      </c>
      <c r="E1225" s="62">
        <v>1</v>
      </c>
      <c r="F1225" s="63" t="s">
        <v>1088</v>
      </c>
      <c r="G1225" s="72" t="s">
        <v>2734</v>
      </c>
      <c r="H1225" s="5"/>
    </row>
    <row r="1226" spans="1:8" ht="19" thickTop="1" thickBot="1" x14ac:dyDescent="0.25">
      <c r="A1226" s="65">
        <v>83075</v>
      </c>
      <c r="B1226" s="74" t="s">
        <v>1174</v>
      </c>
      <c r="C1226" s="60"/>
      <c r="D1226" s="61">
        <v>37.9</v>
      </c>
      <c r="E1226" s="62">
        <v>1</v>
      </c>
      <c r="F1226" s="63" t="s">
        <v>1088</v>
      </c>
      <c r="G1226" s="72" t="s">
        <v>2735</v>
      </c>
      <c r="H1226" s="5"/>
    </row>
    <row r="1227" spans="1:8" ht="19" thickTop="1" thickBot="1" x14ac:dyDescent="0.25">
      <c r="A1227" s="65">
        <v>83076</v>
      </c>
      <c r="B1227" s="74" t="s">
        <v>1175</v>
      </c>
      <c r="C1227" s="60"/>
      <c r="D1227" s="61">
        <v>37.9</v>
      </c>
      <c r="E1227" s="62">
        <v>1</v>
      </c>
      <c r="F1227" s="63" t="s">
        <v>1088</v>
      </c>
      <c r="G1227" s="72" t="s">
        <v>2736</v>
      </c>
      <c r="H1227" s="5"/>
    </row>
    <row r="1228" spans="1:8" ht="19" thickTop="1" thickBot="1" x14ac:dyDescent="0.25">
      <c r="A1228" s="65">
        <v>83077</v>
      </c>
      <c r="B1228" s="74" t="s">
        <v>1176</v>
      </c>
      <c r="C1228" s="60"/>
      <c r="D1228" s="61">
        <v>37.9</v>
      </c>
      <c r="E1228" s="62">
        <v>1</v>
      </c>
      <c r="F1228" s="63" t="s">
        <v>1088</v>
      </c>
      <c r="G1228" s="72" t="s">
        <v>2737</v>
      </c>
      <c r="H1228" s="5"/>
    </row>
    <row r="1229" spans="1:8" ht="19" thickTop="1" thickBot="1" x14ac:dyDescent="0.25">
      <c r="A1229" s="65">
        <v>83078</v>
      </c>
      <c r="B1229" s="74" t="s">
        <v>1177</v>
      </c>
      <c r="C1229" s="60"/>
      <c r="D1229" s="61">
        <v>37.9</v>
      </c>
      <c r="E1229" s="62">
        <v>1</v>
      </c>
      <c r="F1229" s="63" t="s">
        <v>1088</v>
      </c>
      <c r="G1229" s="72" t="s">
        <v>2738</v>
      </c>
      <c r="H1229" s="5"/>
    </row>
    <row r="1230" spans="1:8" ht="19" thickTop="1" thickBot="1" x14ac:dyDescent="0.25">
      <c r="A1230" s="65">
        <v>83079</v>
      </c>
      <c r="B1230" s="74" t="s">
        <v>1178</v>
      </c>
      <c r="C1230" s="60"/>
      <c r="D1230" s="61">
        <v>37.9</v>
      </c>
      <c r="E1230" s="62">
        <v>1</v>
      </c>
      <c r="F1230" s="63" t="s">
        <v>1088</v>
      </c>
      <c r="G1230" s="72" t="s">
        <v>2739</v>
      </c>
      <c r="H1230" s="5"/>
    </row>
    <row r="1231" spans="1:8" ht="19" thickTop="1" thickBot="1" x14ac:dyDescent="0.25">
      <c r="A1231" s="65">
        <v>83080</v>
      </c>
      <c r="B1231" s="74" t="s">
        <v>1179</v>
      </c>
      <c r="C1231" s="60"/>
      <c r="D1231" s="61">
        <v>37.9</v>
      </c>
      <c r="E1231" s="62">
        <v>1</v>
      </c>
      <c r="F1231" s="63" t="s">
        <v>1088</v>
      </c>
      <c r="G1231" s="72" t="s">
        <v>2740</v>
      </c>
      <c r="H1231" s="5"/>
    </row>
    <row r="1232" spans="1:8" ht="19" thickTop="1" thickBot="1" x14ac:dyDescent="0.25">
      <c r="A1232" s="65">
        <v>83081</v>
      </c>
      <c r="B1232" s="74" t="s">
        <v>1180</v>
      </c>
      <c r="C1232" s="60"/>
      <c r="D1232" s="61">
        <v>37.9</v>
      </c>
      <c r="E1232" s="62">
        <v>1</v>
      </c>
      <c r="F1232" s="63" t="s">
        <v>1088</v>
      </c>
      <c r="G1232" s="72" t="s">
        <v>2741</v>
      </c>
      <c r="H1232" s="5"/>
    </row>
    <row r="1233" spans="1:8" ht="19" thickTop="1" thickBot="1" x14ac:dyDescent="0.25">
      <c r="A1233" s="65">
        <v>83085</v>
      </c>
      <c r="B1233" s="74" t="s">
        <v>1194</v>
      </c>
      <c r="C1233" s="60"/>
      <c r="D1233" s="61">
        <v>41.5</v>
      </c>
      <c r="E1233" s="62">
        <v>1</v>
      </c>
      <c r="F1233" s="63" t="s">
        <v>1088</v>
      </c>
      <c r="G1233" s="72" t="s">
        <v>2742</v>
      </c>
      <c r="H1233" s="5"/>
    </row>
    <row r="1234" spans="1:8" ht="19" thickTop="1" thickBot="1" x14ac:dyDescent="0.25">
      <c r="A1234" s="65">
        <v>83086</v>
      </c>
      <c r="B1234" s="74" t="s">
        <v>1182</v>
      </c>
      <c r="C1234" s="60"/>
      <c r="D1234" s="61">
        <v>41.5</v>
      </c>
      <c r="E1234" s="62">
        <v>1</v>
      </c>
      <c r="F1234" s="63" t="s">
        <v>1088</v>
      </c>
      <c r="G1234" s="72" t="s">
        <v>2743</v>
      </c>
      <c r="H1234" s="5"/>
    </row>
    <row r="1235" spans="1:8" ht="19" thickTop="1" thickBot="1" x14ac:dyDescent="0.25">
      <c r="A1235" s="65">
        <v>83087</v>
      </c>
      <c r="B1235" s="74" t="s">
        <v>1183</v>
      </c>
      <c r="C1235" s="60"/>
      <c r="D1235" s="61">
        <v>41.5</v>
      </c>
      <c r="E1235" s="62">
        <v>1</v>
      </c>
      <c r="F1235" s="63" t="s">
        <v>1088</v>
      </c>
      <c r="G1235" s="72" t="s">
        <v>2744</v>
      </c>
      <c r="H1235" s="5"/>
    </row>
    <row r="1236" spans="1:8" ht="19" thickTop="1" thickBot="1" x14ac:dyDescent="0.25">
      <c r="A1236" s="65">
        <v>83088</v>
      </c>
      <c r="B1236" s="74" t="s">
        <v>1184</v>
      </c>
      <c r="C1236" s="60"/>
      <c r="D1236" s="61">
        <v>41.5</v>
      </c>
      <c r="E1236" s="62">
        <v>1</v>
      </c>
      <c r="F1236" s="63" t="s">
        <v>1088</v>
      </c>
      <c r="G1236" s="72" t="s">
        <v>2745</v>
      </c>
      <c r="H1236" s="5"/>
    </row>
    <row r="1237" spans="1:8" ht="19" thickTop="1" thickBot="1" x14ac:dyDescent="0.25">
      <c r="A1237" s="65">
        <v>83089</v>
      </c>
      <c r="B1237" s="74" t="s">
        <v>1185</v>
      </c>
      <c r="C1237" s="60"/>
      <c r="D1237" s="61">
        <v>41.5</v>
      </c>
      <c r="E1237" s="62">
        <v>1</v>
      </c>
      <c r="F1237" s="63" t="s">
        <v>1088</v>
      </c>
      <c r="G1237" s="72" t="s">
        <v>2746</v>
      </c>
      <c r="H1237" s="5"/>
    </row>
    <row r="1238" spans="1:8" ht="19" thickTop="1" thickBot="1" x14ac:dyDescent="0.25">
      <c r="A1238" s="65">
        <v>83090</v>
      </c>
      <c r="B1238" s="74" t="s">
        <v>1186</v>
      </c>
      <c r="C1238" s="60"/>
      <c r="D1238" s="61">
        <v>41.5</v>
      </c>
      <c r="E1238" s="62">
        <v>1</v>
      </c>
      <c r="F1238" s="63" t="s">
        <v>1088</v>
      </c>
      <c r="G1238" s="72" t="s">
        <v>2747</v>
      </c>
      <c r="H1238" s="5"/>
    </row>
    <row r="1239" spans="1:8" ht="19" thickTop="1" thickBot="1" x14ac:dyDescent="0.25">
      <c r="A1239" s="65">
        <v>83091</v>
      </c>
      <c r="B1239" s="74" t="s">
        <v>1187</v>
      </c>
      <c r="C1239" s="60"/>
      <c r="D1239" s="61">
        <v>41.5</v>
      </c>
      <c r="E1239" s="62">
        <v>1</v>
      </c>
      <c r="F1239" s="63" t="s">
        <v>1088</v>
      </c>
      <c r="G1239" s="72" t="s">
        <v>2748</v>
      </c>
      <c r="H1239" s="5"/>
    </row>
    <row r="1240" spans="1:8" ht="19" thickTop="1" thickBot="1" x14ac:dyDescent="0.25">
      <c r="A1240" s="65">
        <v>83092</v>
      </c>
      <c r="B1240" s="74" t="s">
        <v>1188</v>
      </c>
      <c r="C1240" s="60"/>
      <c r="D1240" s="61">
        <v>41.5</v>
      </c>
      <c r="E1240" s="62">
        <v>1</v>
      </c>
      <c r="F1240" s="63" t="s">
        <v>1088</v>
      </c>
      <c r="G1240" s="72" t="s">
        <v>2749</v>
      </c>
      <c r="H1240" s="5"/>
    </row>
    <row r="1241" spans="1:8" ht="19" thickTop="1" thickBot="1" x14ac:dyDescent="0.25">
      <c r="A1241" s="65">
        <v>83093</v>
      </c>
      <c r="B1241" s="74" t="s">
        <v>1189</v>
      </c>
      <c r="C1241" s="60"/>
      <c r="D1241" s="61">
        <v>41.5</v>
      </c>
      <c r="E1241" s="62">
        <v>1</v>
      </c>
      <c r="F1241" s="63" t="s">
        <v>1088</v>
      </c>
      <c r="G1241" s="72" t="s">
        <v>2750</v>
      </c>
      <c r="H1241" s="5"/>
    </row>
    <row r="1242" spans="1:8" ht="19" thickTop="1" thickBot="1" x14ac:dyDescent="0.25">
      <c r="A1242" s="65">
        <v>83094</v>
      </c>
      <c r="B1242" s="74" t="s">
        <v>1190</v>
      </c>
      <c r="C1242" s="60"/>
      <c r="D1242" s="61">
        <v>41.5</v>
      </c>
      <c r="E1242" s="62">
        <v>1</v>
      </c>
      <c r="F1242" s="63" t="s">
        <v>1088</v>
      </c>
      <c r="G1242" s="72" t="s">
        <v>2751</v>
      </c>
      <c r="H1242" s="5"/>
    </row>
    <row r="1243" spans="1:8" ht="19" thickTop="1" thickBot="1" x14ac:dyDescent="0.25">
      <c r="A1243" s="65">
        <v>83095</v>
      </c>
      <c r="B1243" s="74" t="s">
        <v>1191</v>
      </c>
      <c r="C1243" s="60"/>
      <c r="D1243" s="61">
        <v>41.5</v>
      </c>
      <c r="E1243" s="62">
        <v>1</v>
      </c>
      <c r="F1243" s="63" t="s">
        <v>1088</v>
      </c>
      <c r="G1243" s="72" t="s">
        <v>2752</v>
      </c>
      <c r="H1243" s="5"/>
    </row>
    <row r="1244" spans="1:8" ht="19" thickTop="1" thickBot="1" x14ac:dyDescent="0.25">
      <c r="A1244" s="65">
        <v>83096</v>
      </c>
      <c r="B1244" s="74" t="s">
        <v>1192</v>
      </c>
      <c r="C1244" s="60"/>
      <c r="D1244" s="61">
        <v>41.5</v>
      </c>
      <c r="E1244" s="62">
        <v>1</v>
      </c>
      <c r="F1244" s="63" t="s">
        <v>1088</v>
      </c>
      <c r="G1244" s="72" t="s">
        <v>2753</v>
      </c>
      <c r="H1244" s="5"/>
    </row>
    <row r="1245" spans="1:8" ht="19" thickTop="1" thickBot="1" x14ac:dyDescent="0.25">
      <c r="A1245" s="65">
        <v>83100</v>
      </c>
      <c r="B1245" s="74" t="s">
        <v>1195</v>
      </c>
      <c r="C1245" s="60"/>
      <c r="D1245" s="61">
        <v>39.9</v>
      </c>
      <c r="E1245" s="62">
        <v>1</v>
      </c>
      <c r="F1245" s="63" t="s">
        <v>1088</v>
      </c>
      <c r="G1245" s="72" t="s">
        <v>2754</v>
      </c>
      <c r="H1245" s="5"/>
    </row>
    <row r="1246" spans="1:8" ht="19" thickTop="1" thickBot="1" x14ac:dyDescent="0.25">
      <c r="A1246" s="65">
        <v>83501</v>
      </c>
      <c r="B1246" s="74" t="s">
        <v>1196</v>
      </c>
      <c r="C1246" s="60"/>
      <c r="D1246" s="61">
        <v>61.9</v>
      </c>
      <c r="E1246" s="62">
        <v>1</v>
      </c>
      <c r="F1246" s="63" t="s">
        <v>1088</v>
      </c>
      <c r="G1246" s="72" t="s">
        <v>2755</v>
      </c>
      <c r="H1246" s="5"/>
    </row>
    <row r="1247" spans="1:8" ht="19" thickTop="1" thickBot="1" x14ac:dyDescent="0.25">
      <c r="A1247" s="65">
        <v>83502</v>
      </c>
      <c r="B1247" s="74" t="s">
        <v>1197</v>
      </c>
      <c r="C1247" s="60"/>
      <c r="D1247" s="61">
        <v>61.9</v>
      </c>
      <c r="E1247" s="62">
        <v>1</v>
      </c>
      <c r="F1247" s="63" t="s">
        <v>1088</v>
      </c>
      <c r="G1247" s="72" t="s">
        <v>2756</v>
      </c>
      <c r="H1247" s="5"/>
    </row>
    <row r="1248" spans="1:8" ht="19" thickTop="1" thickBot="1" x14ac:dyDescent="0.25">
      <c r="A1248" s="65">
        <v>83503</v>
      </c>
      <c r="B1248" s="74" t="s">
        <v>1198</v>
      </c>
      <c r="C1248" s="60"/>
      <c r="D1248" s="61">
        <v>61.9</v>
      </c>
      <c r="E1248" s="62">
        <v>1</v>
      </c>
      <c r="F1248" s="63" t="s">
        <v>1088</v>
      </c>
      <c r="G1248" s="72" t="s">
        <v>2757</v>
      </c>
      <c r="H1248" s="5"/>
    </row>
    <row r="1249" spans="1:8" ht="19" thickTop="1" thickBot="1" x14ac:dyDescent="0.25">
      <c r="A1249" s="65">
        <v>83504</v>
      </c>
      <c r="B1249" s="74" t="s">
        <v>1199</v>
      </c>
      <c r="C1249" s="60"/>
      <c r="D1249" s="61">
        <v>61.9</v>
      </c>
      <c r="E1249" s="62">
        <v>1</v>
      </c>
      <c r="F1249" s="63" t="s">
        <v>1088</v>
      </c>
      <c r="G1249" s="72" t="s">
        <v>2758</v>
      </c>
      <c r="H1249" s="5"/>
    </row>
    <row r="1250" spans="1:8" ht="19" thickTop="1" thickBot="1" x14ac:dyDescent="0.25">
      <c r="A1250" s="65">
        <v>83505</v>
      </c>
      <c r="B1250" s="74" t="s">
        <v>1200</v>
      </c>
      <c r="C1250" s="60"/>
      <c r="D1250" s="61">
        <v>61.9</v>
      </c>
      <c r="E1250" s="62">
        <v>1</v>
      </c>
      <c r="F1250" s="63" t="s">
        <v>1088</v>
      </c>
      <c r="G1250" s="72" t="s">
        <v>2759</v>
      </c>
      <c r="H1250" s="5"/>
    </row>
    <row r="1251" spans="1:8" ht="19" thickTop="1" thickBot="1" x14ac:dyDescent="0.25">
      <c r="A1251" s="65">
        <v>83506</v>
      </c>
      <c r="B1251" s="74" t="s">
        <v>1201</v>
      </c>
      <c r="C1251" s="60"/>
      <c r="D1251" s="61">
        <v>61.9</v>
      </c>
      <c r="E1251" s="62">
        <v>1</v>
      </c>
      <c r="F1251" s="63" t="s">
        <v>1088</v>
      </c>
      <c r="G1251" s="72" t="s">
        <v>2760</v>
      </c>
      <c r="H1251" s="5"/>
    </row>
    <row r="1252" spans="1:8" ht="19" thickTop="1" thickBot="1" x14ac:dyDescent="0.25">
      <c r="A1252" s="65">
        <v>83507</v>
      </c>
      <c r="B1252" s="74" t="s">
        <v>1202</v>
      </c>
      <c r="C1252" s="60"/>
      <c r="D1252" s="61">
        <v>61.9</v>
      </c>
      <c r="E1252" s="62">
        <v>1</v>
      </c>
      <c r="F1252" s="63" t="s">
        <v>1088</v>
      </c>
      <c r="G1252" s="72" t="s">
        <v>2761</v>
      </c>
      <c r="H1252" s="5"/>
    </row>
    <row r="1253" spans="1:8" ht="19" thickTop="1" thickBot="1" x14ac:dyDescent="0.25">
      <c r="A1253" s="65">
        <v>83508</v>
      </c>
      <c r="B1253" s="74" t="s">
        <v>1203</v>
      </c>
      <c r="C1253" s="60"/>
      <c r="D1253" s="61">
        <v>61.9</v>
      </c>
      <c r="E1253" s="62">
        <v>1</v>
      </c>
      <c r="F1253" s="63" t="s">
        <v>1088</v>
      </c>
      <c r="G1253" s="72" t="s">
        <v>2762</v>
      </c>
      <c r="H1253" s="5"/>
    </row>
    <row r="1254" spans="1:8" ht="19" thickTop="1" thickBot="1" x14ac:dyDescent="0.25">
      <c r="A1254" s="65">
        <v>83509</v>
      </c>
      <c r="B1254" s="74" t="s">
        <v>1204</v>
      </c>
      <c r="C1254" s="60"/>
      <c r="D1254" s="61">
        <v>61.9</v>
      </c>
      <c r="E1254" s="62">
        <v>1</v>
      </c>
      <c r="F1254" s="63" t="s">
        <v>1088</v>
      </c>
      <c r="G1254" s="72" t="s">
        <v>2763</v>
      </c>
      <c r="H1254" s="5"/>
    </row>
    <row r="1255" spans="1:8" ht="19" thickTop="1" thickBot="1" x14ac:dyDescent="0.25">
      <c r="A1255" s="65">
        <v>83510</v>
      </c>
      <c r="B1255" s="74" t="s">
        <v>1205</v>
      </c>
      <c r="C1255" s="60"/>
      <c r="D1255" s="61">
        <v>61.9</v>
      </c>
      <c r="E1255" s="62">
        <v>1</v>
      </c>
      <c r="F1255" s="63" t="s">
        <v>1088</v>
      </c>
      <c r="G1255" s="72" t="s">
        <v>2764</v>
      </c>
      <c r="H1255" s="5"/>
    </row>
    <row r="1256" spans="1:8" ht="19" thickTop="1" thickBot="1" x14ac:dyDescent="0.25">
      <c r="A1256" s="65">
        <v>83511</v>
      </c>
      <c r="B1256" s="74" t="s">
        <v>1206</v>
      </c>
      <c r="C1256" s="60"/>
      <c r="D1256" s="61">
        <v>61.9</v>
      </c>
      <c r="E1256" s="62">
        <v>1</v>
      </c>
      <c r="F1256" s="63" t="s">
        <v>1088</v>
      </c>
      <c r="G1256" s="72" t="s">
        <v>2765</v>
      </c>
      <c r="H1256" s="5"/>
    </row>
    <row r="1257" spans="1:8" ht="19" thickTop="1" thickBot="1" x14ac:dyDescent="0.25">
      <c r="A1257" s="65">
        <v>83512</v>
      </c>
      <c r="B1257" s="74" t="s">
        <v>1207</v>
      </c>
      <c r="C1257" s="60"/>
      <c r="D1257" s="61">
        <v>61.9</v>
      </c>
      <c r="E1257" s="62">
        <v>1</v>
      </c>
      <c r="F1257" s="63" t="s">
        <v>1088</v>
      </c>
      <c r="G1257" s="72" t="s">
        <v>2766</v>
      </c>
      <c r="H1257" s="5"/>
    </row>
    <row r="1258" spans="1:8" ht="19" thickTop="1" thickBot="1" x14ac:dyDescent="0.25">
      <c r="A1258" s="65">
        <v>83513</v>
      </c>
      <c r="B1258" s="74" t="s">
        <v>1208</v>
      </c>
      <c r="C1258" s="60"/>
      <c r="D1258" s="61">
        <v>61.9</v>
      </c>
      <c r="E1258" s="62">
        <v>1</v>
      </c>
      <c r="F1258" s="63" t="s">
        <v>1088</v>
      </c>
      <c r="G1258" s="72" t="s">
        <v>2767</v>
      </c>
      <c r="H1258" s="5"/>
    </row>
    <row r="1259" spans="1:8" ht="19" thickTop="1" thickBot="1" x14ac:dyDescent="0.25">
      <c r="A1259" s="65">
        <v>83514</v>
      </c>
      <c r="B1259" s="74" t="s">
        <v>1209</v>
      </c>
      <c r="C1259" s="60"/>
      <c r="D1259" s="61">
        <v>61.9</v>
      </c>
      <c r="E1259" s="62">
        <v>1</v>
      </c>
      <c r="F1259" s="63" t="s">
        <v>1088</v>
      </c>
      <c r="G1259" s="72" t="s">
        <v>2768</v>
      </c>
      <c r="H1259" s="5"/>
    </row>
    <row r="1260" spans="1:8" ht="19" thickTop="1" thickBot="1" x14ac:dyDescent="0.25">
      <c r="A1260" s="65">
        <v>84001</v>
      </c>
      <c r="B1260" s="74" t="s">
        <v>1210</v>
      </c>
      <c r="C1260" s="60"/>
      <c r="D1260" s="61">
        <v>18.899999999999999</v>
      </c>
      <c r="E1260" s="62">
        <v>1</v>
      </c>
      <c r="F1260" s="63" t="s">
        <v>1088</v>
      </c>
      <c r="G1260" s="72" t="s">
        <v>2769</v>
      </c>
      <c r="H1260" s="5"/>
    </row>
    <row r="1261" spans="1:8" ht="19" thickTop="1" thickBot="1" x14ac:dyDescent="0.25">
      <c r="A1261" s="65">
        <v>84002</v>
      </c>
      <c r="B1261" s="74" t="s">
        <v>1211</v>
      </c>
      <c r="C1261" s="60"/>
      <c r="D1261" s="61">
        <v>18.899999999999999</v>
      </c>
      <c r="E1261" s="62">
        <v>1</v>
      </c>
      <c r="F1261" s="63" t="s">
        <v>1088</v>
      </c>
      <c r="G1261" s="72" t="s">
        <v>2770</v>
      </c>
      <c r="H1261" s="5"/>
    </row>
    <row r="1262" spans="1:8" ht="19" thickTop="1" thickBot="1" x14ac:dyDescent="0.25">
      <c r="A1262" s="65">
        <v>84003</v>
      </c>
      <c r="B1262" s="74" t="s">
        <v>1212</v>
      </c>
      <c r="C1262" s="60"/>
      <c r="D1262" s="61">
        <v>18.899999999999999</v>
      </c>
      <c r="E1262" s="62">
        <v>1</v>
      </c>
      <c r="F1262" s="63" t="s">
        <v>1088</v>
      </c>
      <c r="G1262" s="72" t="s">
        <v>2771</v>
      </c>
      <c r="H1262" s="5"/>
    </row>
    <row r="1263" spans="1:8" ht="19" thickTop="1" thickBot="1" x14ac:dyDescent="0.25">
      <c r="A1263" s="65">
        <v>84004</v>
      </c>
      <c r="B1263" s="74" t="s">
        <v>1213</v>
      </c>
      <c r="C1263" s="60"/>
      <c r="D1263" s="61">
        <v>18.899999999999999</v>
      </c>
      <c r="E1263" s="62">
        <v>1</v>
      </c>
      <c r="F1263" s="63" t="s">
        <v>1088</v>
      </c>
      <c r="G1263" s="72" t="s">
        <v>2772</v>
      </c>
      <c r="H1263" s="5"/>
    </row>
    <row r="1264" spans="1:8" ht="19" thickTop="1" thickBot="1" x14ac:dyDescent="0.25">
      <c r="A1264" s="65">
        <v>84005</v>
      </c>
      <c r="B1264" s="74" t="s">
        <v>1214</v>
      </c>
      <c r="C1264" s="60"/>
      <c r="D1264" s="61">
        <v>18.899999999999999</v>
      </c>
      <c r="E1264" s="62">
        <v>1</v>
      </c>
      <c r="F1264" s="63" t="s">
        <v>1088</v>
      </c>
      <c r="G1264" s="72" t="s">
        <v>2773</v>
      </c>
      <c r="H1264" s="5"/>
    </row>
    <row r="1265" spans="1:8" ht="19" thickTop="1" thickBot="1" x14ac:dyDescent="0.25">
      <c r="A1265" s="65">
        <v>84006</v>
      </c>
      <c r="B1265" s="74" t="s">
        <v>1215</v>
      </c>
      <c r="C1265" s="60"/>
      <c r="D1265" s="61">
        <v>18.899999999999999</v>
      </c>
      <c r="E1265" s="62">
        <v>1</v>
      </c>
      <c r="F1265" s="63" t="s">
        <v>1088</v>
      </c>
      <c r="G1265" s="72" t="s">
        <v>2774</v>
      </c>
      <c r="H1265" s="5"/>
    </row>
    <row r="1266" spans="1:8" ht="19" thickTop="1" thickBot="1" x14ac:dyDescent="0.25">
      <c r="A1266" s="65">
        <v>84007</v>
      </c>
      <c r="B1266" s="74" t="s">
        <v>1216</v>
      </c>
      <c r="C1266" s="60"/>
      <c r="D1266" s="61">
        <v>18.899999999999999</v>
      </c>
      <c r="E1266" s="62">
        <v>1</v>
      </c>
      <c r="F1266" s="63" t="s">
        <v>1088</v>
      </c>
      <c r="G1266" s="72" t="s">
        <v>2775</v>
      </c>
      <c r="H1266" s="5"/>
    </row>
    <row r="1267" spans="1:8" ht="19" thickTop="1" thickBot="1" x14ac:dyDescent="0.25">
      <c r="A1267" s="65">
        <v>84008</v>
      </c>
      <c r="B1267" s="74" t="s">
        <v>1217</v>
      </c>
      <c r="C1267" s="60"/>
      <c r="D1267" s="61">
        <v>18.899999999999999</v>
      </c>
      <c r="E1267" s="62">
        <v>1</v>
      </c>
      <c r="F1267" s="63" t="s">
        <v>1088</v>
      </c>
      <c r="G1267" s="72" t="s">
        <v>2776</v>
      </c>
      <c r="H1267" s="5"/>
    </row>
    <row r="1268" spans="1:8" ht="19" thickTop="1" thickBot="1" x14ac:dyDescent="0.25">
      <c r="A1268" s="65">
        <v>84009</v>
      </c>
      <c r="B1268" s="74" t="s">
        <v>1218</v>
      </c>
      <c r="C1268" s="60"/>
      <c r="D1268" s="61">
        <v>18.899999999999999</v>
      </c>
      <c r="E1268" s="62">
        <v>1</v>
      </c>
      <c r="F1268" s="63" t="s">
        <v>1088</v>
      </c>
      <c r="G1268" s="72" t="s">
        <v>2777</v>
      </c>
      <c r="H1268" s="5"/>
    </row>
    <row r="1269" spans="1:8" ht="19" thickTop="1" thickBot="1" x14ac:dyDescent="0.25">
      <c r="A1269" s="65">
        <v>84010</v>
      </c>
      <c r="B1269" s="74" t="s">
        <v>1219</v>
      </c>
      <c r="C1269" s="60"/>
      <c r="D1269" s="61">
        <v>18.899999999999999</v>
      </c>
      <c r="E1269" s="62">
        <v>1</v>
      </c>
      <c r="F1269" s="63" t="s">
        <v>1088</v>
      </c>
      <c r="G1269" s="72" t="s">
        <v>2778</v>
      </c>
      <c r="H1269" s="5"/>
    </row>
    <row r="1270" spans="1:8" ht="19" thickTop="1" thickBot="1" x14ac:dyDescent="0.25">
      <c r="A1270" s="65">
        <v>84011</v>
      </c>
      <c r="B1270" s="74" t="s">
        <v>1220</v>
      </c>
      <c r="C1270" s="60"/>
      <c r="D1270" s="61">
        <v>18.899999999999999</v>
      </c>
      <c r="E1270" s="62">
        <v>1</v>
      </c>
      <c r="F1270" s="63" t="s">
        <v>1088</v>
      </c>
      <c r="G1270" s="72" t="s">
        <v>2779</v>
      </c>
      <c r="H1270" s="5"/>
    </row>
    <row r="1271" spans="1:8" ht="19" thickTop="1" thickBot="1" x14ac:dyDescent="0.25">
      <c r="A1271" s="65">
        <v>84012</v>
      </c>
      <c r="B1271" s="74" t="s">
        <v>1221</v>
      </c>
      <c r="C1271" s="60"/>
      <c r="D1271" s="61">
        <v>18.899999999999999</v>
      </c>
      <c r="E1271" s="62">
        <v>1</v>
      </c>
      <c r="F1271" s="63" t="s">
        <v>1088</v>
      </c>
      <c r="G1271" s="72" t="s">
        <v>2780</v>
      </c>
      <c r="H1271" s="5"/>
    </row>
    <row r="1272" spans="1:8" ht="19" thickTop="1" thickBot="1" x14ac:dyDescent="0.25">
      <c r="A1272" s="65">
        <v>84015</v>
      </c>
      <c r="B1272" s="74" t="s">
        <v>1222</v>
      </c>
      <c r="C1272" s="60"/>
      <c r="D1272" s="61">
        <v>20.9</v>
      </c>
      <c r="E1272" s="62">
        <v>1</v>
      </c>
      <c r="F1272" s="63" t="s">
        <v>1088</v>
      </c>
      <c r="G1272" s="72" t="s">
        <v>2781</v>
      </c>
      <c r="H1272" s="5"/>
    </row>
    <row r="1273" spans="1:8" ht="19" thickTop="1" thickBot="1" x14ac:dyDescent="0.25">
      <c r="A1273" s="65">
        <v>84016</v>
      </c>
      <c r="B1273" s="74" t="s">
        <v>1223</v>
      </c>
      <c r="C1273" s="60"/>
      <c r="D1273" s="61">
        <v>20.9</v>
      </c>
      <c r="E1273" s="62">
        <v>1</v>
      </c>
      <c r="F1273" s="63" t="s">
        <v>1088</v>
      </c>
      <c r="G1273" s="72" t="s">
        <v>2782</v>
      </c>
      <c r="H1273" s="5"/>
    </row>
    <row r="1274" spans="1:8" ht="19" thickTop="1" thickBot="1" x14ac:dyDescent="0.25">
      <c r="A1274" s="65">
        <v>84017</v>
      </c>
      <c r="B1274" s="74" t="s">
        <v>1224</v>
      </c>
      <c r="C1274" s="60"/>
      <c r="D1274" s="61">
        <v>20.9</v>
      </c>
      <c r="E1274" s="62">
        <v>1</v>
      </c>
      <c r="F1274" s="63" t="s">
        <v>1088</v>
      </c>
      <c r="G1274" s="72" t="s">
        <v>2783</v>
      </c>
      <c r="H1274" s="5"/>
    </row>
    <row r="1275" spans="1:8" ht="19" thickTop="1" thickBot="1" x14ac:dyDescent="0.25">
      <c r="A1275" s="65">
        <v>84018</v>
      </c>
      <c r="B1275" s="74" t="s">
        <v>1225</v>
      </c>
      <c r="C1275" s="60"/>
      <c r="D1275" s="61">
        <v>20.9</v>
      </c>
      <c r="E1275" s="62">
        <v>1</v>
      </c>
      <c r="F1275" s="63" t="s">
        <v>1088</v>
      </c>
      <c r="G1275" s="72" t="s">
        <v>2784</v>
      </c>
      <c r="H1275" s="5"/>
    </row>
    <row r="1276" spans="1:8" ht="19" thickTop="1" thickBot="1" x14ac:dyDescent="0.25">
      <c r="A1276" s="65">
        <v>84018</v>
      </c>
      <c r="B1276" s="74" t="s">
        <v>1225</v>
      </c>
      <c r="C1276" s="60"/>
      <c r="D1276" s="61">
        <v>18.899999999999999</v>
      </c>
      <c r="E1276" s="63" t="s">
        <v>365</v>
      </c>
      <c r="F1276" s="63" t="s">
        <v>1088</v>
      </c>
      <c r="G1276" s="72" t="s">
        <v>2784</v>
      </c>
      <c r="H1276" s="5"/>
    </row>
    <row r="1277" spans="1:8" ht="19" thickTop="1" thickBot="1" x14ac:dyDescent="0.25">
      <c r="A1277" s="65">
        <v>84019</v>
      </c>
      <c r="B1277" s="74" t="s">
        <v>1226</v>
      </c>
      <c r="C1277" s="60"/>
      <c r="D1277" s="61">
        <v>20.9</v>
      </c>
      <c r="E1277" s="62">
        <v>1</v>
      </c>
      <c r="F1277" s="63" t="s">
        <v>1088</v>
      </c>
      <c r="G1277" s="72" t="s">
        <v>2785</v>
      </c>
      <c r="H1277" s="5"/>
    </row>
    <row r="1278" spans="1:8" ht="19" thickTop="1" thickBot="1" x14ac:dyDescent="0.25">
      <c r="A1278" s="65">
        <v>84020</v>
      </c>
      <c r="B1278" s="74" t="s">
        <v>1227</v>
      </c>
      <c r="C1278" s="60"/>
      <c r="D1278" s="61">
        <v>20.9</v>
      </c>
      <c r="E1278" s="62">
        <v>1</v>
      </c>
      <c r="F1278" s="63" t="s">
        <v>1088</v>
      </c>
      <c r="G1278" s="72" t="s">
        <v>2786</v>
      </c>
      <c r="H1278" s="5"/>
    </row>
    <row r="1279" spans="1:8" ht="19" thickTop="1" thickBot="1" x14ac:dyDescent="0.25">
      <c r="A1279" s="65">
        <v>84021</v>
      </c>
      <c r="B1279" s="74" t="s">
        <v>1228</v>
      </c>
      <c r="C1279" s="60"/>
      <c r="D1279" s="61">
        <v>20.9</v>
      </c>
      <c r="E1279" s="62">
        <v>1</v>
      </c>
      <c r="F1279" s="63" t="s">
        <v>1088</v>
      </c>
      <c r="G1279" s="72" t="s">
        <v>2787</v>
      </c>
      <c r="H1279" s="5"/>
    </row>
    <row r="1280" spans="1:8" ht="19" thickTop="1" thickBot="1" x14ac:dyDescent="0.25">
      <c r="A1280" s="65">
        <v>84022</v>
      </c>
      <c r="B1280" s="74" t="s">
        <v>1229</v>
      </c>
      <c r="C1280" s="60"/>
      <c r="D1280" s="61">
        <v>20.9</v>
      </c>
      <c r="E1280" s="62">
        <v>1</v>
      </c>
      <c r="F1280" s="63" t="s">
        <v>1088</v>
      </c>
      <c r="G1280" s="72" t="s">
        <v>2788</v>
      </c>
      <c r="H1280" s="5"/>
    </row>
    <row r="1281" spans="1:8" ht="19" thickTop="1" thickBot="1" x14ac:dyDescent="0.25">
      <c r="A1281" s="65">
        <v>84023</v>
      </c>
      <c r="B1281" s="74" t="s">
        <v>1230</v>
      </c>
      <c r="C1281" s="60"/>
      <c r="D1281" s="61">
        <v>20.9</v>
      </c>
      <c r="E1281" s="62">
        <v>1</v>
      </c>
      <c r="F1281" s="63" t="s">
        <v>1088</v>
      </c>
      <c r="G1281" s="72" t="s">
        <v>2789</v>
      </c>
      <c r="H1281" s="5"/>
    </row>
    <row r="1282" spans="1:8" ht="19" thickTop="1" thickBot="1" x14ac:dyDescent="0.25">
      <c r="A1282" s="65">
        <v>84024</v>
      </c>
      <c r="B1282" s="74" t="s">
        <v>1231</v>
      </c>
      <c r="C1282" s="60"/>
      <c r="D1282" s="61">
        <v>20.9</v>
      </c>
      <c r="E1282" s="62">
        <v>1</v>
      </c>
      <c r="F1282" s="63" t="s">
        <v>1088</v>
      </c>
      <c r="G1282" s="72" t="s">
        <v>2790</v>
      </c>
      <c r="H1282" s="5"/>
    </row>
    <row r="1283" spans="1:8" ht="19" thickTop="1" thickBot="1" x14ac:dyDescent="0.25">
      <c r="A1283" s="65">
        <v>84025</v>
      </c>
      <c r="B1283" s="74" t="s">
        <v>1232</v>
      </c>
      <c r="C1283" s="60"/>
      <c r="D1283" s="61">
        <v>20.9</v>
      </c>
      <c r="E1283" s="62">
        <v>1</v>
      </c>
      <c r="F1283" s="63" t="s">
        <v>1088</v>
      </c>
      <c r="G1283" s="72" t="s">
        <v>2791</v>
      </c>
      <c r="H1283" s="5"/>
    </row>
    <row r="1284" spans="1:8" ht="19" thickTop="1" thickBot="1" x14ac:dyDescent="0.25">
      <c r="A1284" s="65">
        <v>84026</v>
      </c>
      <c r="B1284" s="74" t="s">
        <v>1233</v>
      </c>
      <c r="C1284" s="60"/>
      <c r="D1284" s="61">
        <v>20.9</v>
      </c>
      <c r="E1284" s="62">
        <v>1</v>
      </c>
      <c r="F1284" s="63" t="s">
        <v>1088</v>
      </c>
      <c r="G1284" s="72" t="s">
        <v>2792</v>
      </c>
      <c r="H1284" s="5"/>
    </row>
    <row r="1285" spans="1:8" ht="19" thickTop="1" thickBot="1" x14ac:dyDescent="0.25">
      <c r="A1285" s="65">
        <v>84027</v>
      </c>
      <c r="B1285" s="74" t="s">
        <v>1234</v>
      </c>
      <c r="C1285" s="60"/>
      <c r="D1285" s="61">
        <v>20.9</v>
      </c>
      <c r="E1285" s="62">
        <v>1</v>
      </c>
      <c r="F1285" s="63" t="s">
        <v>1088</v>
      </c>
      <c r="G1285" s="72" t="s">
        <v>2793</v>
      </c>
      <c r="H1285" s="5"/>
    </row>
    <row r="1286" spans="1:8" ht="19" thickTop="1" thickBot="1" x14ac:dyDescent="0.25">
      <c r="A1286" s="65">
        <v>84030</v>
      </c>
      <c r="B1286" s="74" t="s">
        <v>1235</v>
      </c>
      <c r="C1286" s="60"/>
      <c r="D1286" s="61">
        <v>61.9</v>
      </c>
      <c r="E1286" s="62">
        <v>1</v>
      </c>
      <c r="F1286" s="63" t="s">
        <v>1088</v>
      </c>
      <c r="G1286" s="72" t="s">
        <v>2794</v>
      </c>
      <c r="H1286" s="5"/>
    </row>
    <row r="1287" spans="1:8" ht="19" thickTop="1" thickBot="1" x14ac:dyDescent="0.25">
      <c r="A1287" s="65">
        <v>84031</v>
      </c>
      <c r="B1287" s="74" t="s">
        <v>1236</v>
      </c>
      <c r="C1287" s="60"/>
      <c r="D1287" s="61">
        <v>61.9</v>
      </c>
      <c r="E1287" s="62">
        <v>1</v>
      </c>
      <c r="F1287" s="63" t="s">
        <v>1088</v>
      </c>
      <c r="G1287" s="72" t="s">
        <v>2795</v>
      </c>
      <c r="H1287" s="5"/>
    </row>
    <row r="1288" spans="1:8" ht="19" thickTop="1" thickBot="1" x14ac:dyDescent="0.25">
      <c r="A1288" s="65">
        <v>84032</v>
      </c>
      <c r="B1288" s="74" t="s">
        <v>1237</v>
      </c>
      <c r="C1288" s="60"/>
      <c r="D1288" s="61">
        <v>61.9</v>
      </c>
      <c r="E1288" s="62">
        <v>1</v>
      </c>
      <c r="F1288" s="63" t="s">
        <v>1088</v>
      </c>
      <c r="G1288" s="72" t="s">
        <v>2796</v>
      </c>
      <c r="H1288" s="5"/>
    </row>
    <row r="1289" spans="1:8" ht="19" thickTop="1" thickBot="1" x14ac:dyDescent="0.25">
      <c r="A1289" s="65">
        <v>84033</v>
      </c>
      <c r="B1289" s="74" t="s">
        <v>1238</v>
      </c>
      <c r="C1289" s="60"/>
      <c r="D1289" s="61">
        <v>61.9</v>
      </c>
      <c r="E1289" s="62">
        <v>1</v>
      </c>
      <c r="F1289" s="63" t="s">
        <v>1088</v>
      </c>
      <c r="G1289" s="72" t="s">
        <v>2797</v>
      </c>
      <c r="H1289" s="5"/>
    </row>
    <row r="1290" spans="1:8" ht="19" thickTop="1" thickBot="1" x14ac:dyDescent="0.25">
      <c r="A1290" s="65">
        <v>84034</v>
      </c>
      <c r="B1290" s="74" t="s">
        <v>1239</v>
      </c>
      <c r="C1290" s="60"/>
      <c r="D1290" s="61">
        <v>61.9</v>
      </c>
      <c r="E1290" s="62">
        <v>1</v>
      </c>
      <c r="F1290" s="63" t="s">
        <v>1088</v>
      </c>
      <c r="G1290" s="72" t="s">
        <v>2798</v>
      </c>
      <c r="H1290" s="5"/>
    </row>
    <row r="1291" spans="1:8" ht="19" thickTop="1" thickBot="1" x14ac:dyDescent="0.25">
      <c r="A1291" s="65">
        <v>84035</v>
      </c>
      <c r="B1291" s="74" t="s">
        <v>1240</v>
      </c>
      <c r="C1291" s="60"/>
      <c r="D1291" s="61">
        <v>61.9</v>
      </c>
      <c r="E1291" s="62">
        <v>1</v>
      </c>
      <c r="F1291" s="63" t="s">
        <v>1088</v>
      </c>
      <c r="G1291" s="72" t="s">
        <v>2799</v>
      </c>
      <c r="H1291" s="5"/>
    </row>
    <row r="1292" spans="1:8" ht="19" thickTop="1" thickBot="1" x14ac:dyDescent="0.25">
      <c r="A1292" s="65">
        <v>84036</v>
      </c>
      <c r="B1292" s="74" t="s">
        <v>1241</v>
      </c>
      <c r="C1292" s="60"/>
      <c r="D1292" s="61">
        <v>61.9</v>
      </c>
      <c r="E1292" s="62">
        <v>1</v>
      </c>
      <c r="F1292" s="63" t="s">
        <v>1088</v>
      </c>
      <c r="G1292" s="72" t="s">
        <v>2800</v>
      </c>
      <c r="H1292" s="5"/>
    </row>
    <row r="1293" spans="1:8" ht="19" thickTop="1" thickBot="1" x14ac:dyDescent="0.25">
      <c r="A1293" s="65">
        <v>84037</v>
      </c>
      <c r="B1293" s="74" t="s">
        <v>1242</v>
      </c>
      <c r="C1293" s="60"/>
      <c r="D1293" s="61">
        <v>61.9</v>
      </c>
      <c r="E1293" s="62">
        <v>1</v>
      </c>
      <c r="F1293" s="63" t="s">
        <v>1088</v>
      </c>
      <c r="G1293" s="72" t="s">
        <v>2801</v>
      </c>
      <c r="H1293" s="5"/>
    </row>
    <row r="1294" spans="1:8" ht="19" thickTop="1" thickBot="1" x14ac:dyDescent="0.25">
      <c r="A1294" s="65">
        <v>84038</v>
      </c>
      <c r="B1294" s="74" t="s">
        <v>1243</v>
      </c>
      <c r="C1294" s="60"/>
      <c r="D1294" s="61">
        <v>61.9</v>
      </c>
      <c r="E1294" s="62">
        <v>1</v>
      </c>
      <c r="F1294" s="63" t="s">
        <v>1088</v>
      </c>
      <c r="G1294" s="72" t="s">
        <v>2802</v>
      </c>
      <c r="H1294" s="5"/>
    </row>
    <row r="1295" spans="1:8" ht="19" thickTop="1" thickBot="1" x14ac:dyDescent="0.25">
      <c r="A1295" s="65">
        <v>84039</v>
      </c>
      <c r="B1295" s="74" t="s">
        <v>1244</v>
      </c>
      <c r="C1295" s="60"/>
      <c r="D1295" s="61">
        <v>61.9</v>
      </c>
      <c r="E1295" s="62">
        <v>1</v>
      </c>
      <c r="F1295" s="63" t="s">
        <v>1088</v>
      </c>
      <c r="G1295" s="72" t="s">
        <v>2803</v>
      </c>
      <c r="H1295" s="5"/>
    </row>
    <row r="1296" spans="1:8" ht="19" thickTop="1" thickBot="1" x14ac:dyDescent="0.25">
      <c r="A1296" s="65">
        <v>84040</v>
      </c>
      <c r="B1296" s="74" t="s">
        <v>1245</v>
      </c>
      <c r="C1296" s="60"/>
      <c r="D1296" s="61">
        <v>61.9</v>
      </c>
      <c r="E1296" s="62">
        <v>1</v>
      </c>
      <c r="F1296" s="63" t="s">
        <v>1088</v>
      </c>
      <c r="G1296" s="72" t="s">
        <v>2804</v>
      </c>
      <c r="H1296" s="5"/>
    </row>
    <row r="1297" spans="1:8" ht="19" thickTop="1" thickBot="1" x14ac:dyDescent="0.25">
      <c r="A1297" s="65">
        <v>84041</v>
      </c>
      <c r="B1297" s="74" t="s">
        <v>1246</v>
      </c>
      <c r="C1297" s="60"/>
      <c r="D1297" s="61">
        <v>61.9</v>
      </c>
      <c r="E1297" s="62">
        <v>1</v>
      </c>
      <c r="F1297" s="63" t="s">
        <v>1088</v>
      </c>
      <c r="G1297" s="72" t="s">
        <v>2805</v>
      </c>
      <c r="H1297" s="5"/>
    </row>
    <row r="1298" spans="1:8" ht="19" thickTop="1" thickBot="1" x14ac:dyDescent="0.25">
      <c r="A1298" s="65">
        <v>84042</v>
      </c>
      <c r="B1298" s="74" t="s">
        <v>1247</v>
      </c>
      <c r="C1298" s="60"/>
      <c r="D1298" s="61">
        <v>61.9</v>
      </c>
      <c r="E1298" s="62">
        <v>1</v>
      </c>
      <c r="F1298" s="63" t="s">
        <v>1088</v>
      </c>
      <c r="G1298" s="72" t="s">
        <v>2806</v>
      </c>
      <c r="H1298" s="5"/>
    </row>
    <row r="1299" spans="1:8" ht="19" thickTop="1" thickBot="1" x14ac:dyDescent="0.25">
      <c r="A1299" s="65">
        <v>84043</v>
      </c>
      <c r="B1299" s="74" t="s">
        <v>1248</v>
      </c>
      <c r="C1299" s="60"/>
      <c r="D1299" s="61">
        <v>61.9</v>
      </c>
      <c r="E1299" s="62">
        <v>1</v>
      </c>
      <c r="F1299" s="63" t="s">
        <v>1088</v>
      </c>
      <c r="G1299" s="72" t="s">
        <v>2807</v>
      </c>
      <c r="H1299" s="5"/>
    </row>
    <row r="1300" spans="1:8" ht="19" thickTop="1" thickBot="1" x14ac:dyDescent="0.25">
      <c r="A1300" s="65">
        <v>84045</v>
      </c>
      <c r="B1300" s="74" t="s">
        <v>1249</v>
      </c>
      <c r="C1300" s="60"/>
      <c r="D1300" s="61">
        <v>57.9</v>
      </c>
      <c r="E1300" s="62">
        <v>1</v>
      </c>
      <c r="F1300" s="63" t="s">
        <v>1088</v>
      </c>
      <c r="G1300" s="72" t="s">
        <v>2808</v>
      </c>
      <c r="H1300" s="5"/>
    </row>
    <row r="1301" spans="1:8" ht="19" thickTop="1" thickBot="1" x14ac:dyDescent="0.25">
      <c r="A1301" s="65">
        <v>84046</v>
      </c>
      <c r="B1301" s="74" t="s">
        <v>1250</v>
      </c>
      <c r="C1301" s="60"/>
      <c r="D1301" s="61">
        <v>57.9</v>
      </c>
      <c r="E1301" s="62">
        <v>1</v>
      </c>
      <c r="F1301" s="63" t="s">
        <v>1088</v>
      </c>
      <c r="G1301" s="72" t="s">
        <v>2809</v>
      </c>
      <c r="H1301" s="5"/>
    </row>
    <row r="1302" spans="1:8" ht="19" thickTop="1" thickBot="1" x14ac:dyDescent="0.25">
      <c r="A1302" s="65">
        <v>84047</v>
      </c>
      <c r="B1302" s="74" t="s">
        <v>1251</v>
      </c>
      <c r="C1302" s="60"/>
      <c r="D1302" s="61">
        <v>57.9</v>
      </c>
      <c r="E1302" s="62">
        <v>1</v>
      </c>
      <c r="F1302" s="63" t="s">
        <v>1088</v>
      </c>
      <c r="G1302" s="72" t="s">
        <v>2810</v>
      </c>
      <c r="H1302" s="5"/>
    </row>
    <row r="1303" spans="1:8" ht="19" thickTop="1" thickBot="1" x14ac:dyDescent="0.25">
      <c r="A1303" s="65">
        <v>84048</v>
      </c>
      <c r="B1303" s="74" t="s">
        <v>1252</v>
      </c>
      <c r="C1303" s="60"/>
      <c r="D1303" s="61">
        <v>57.9</v>
      </c>
      <c r="E1303" s="62">
        <v>1</v>
      </c>
      <c r="F1303" s="63" t="s">
        <v>1088</v>
      </c>
      <c r="G1303" s="72" t="s">
        <v>2811</v>
      </c>
      <c r="H1303" s="5"/>
    </row>
    <row r="1304" spans="1:8" ht="19" thickTop="1" thickBot="1" x14ac:dyDescent="0.25">
      <c r="A1304" s="65">
        <v>84049</v>
      </c>
      <c r="B1304" s="74" t="s">
        <v>1253</v>
      </c>
      <c r="C1304" s="60"/>
      <c r="D1304" s="61">
        <v>57.9</v>
      </c>
      <c r="E1304" s="62">
        <v>1</v>
      </c>
      <c r="F1304" s="63" t="s">
        <v>1088</v>
      </c>
      <c r="G1304" s="72" t="s">
        <v>2812</v>
      </c>
      <c r="H1304" s="5"/>
    </row>
    <row r="1305" spans="1:8" ht="19" thickTop="1" thickBot="1" x14ac:dyDescent="0.25">
      <c r="A1305" s="65">
        <v>84050</v>
      </c>
      <c r="B1305" s="74" t="s">
        <v>1254</v>
      </c>
      <c r="C1305" s="60"/>
      <c r="D1305" s="61">
        <v>57.9</v>
      </c>
      <c r="E1305" s="62">
        <v>1</v>
      </c>
      <c r="F1305" s="63" t="s">
        <v>1088</v>
      </c>
      <c r="G1305" s="72" t="s">
        <v>2813</v>
      </c>
      <c r="H1305" s="5"/>
    </row>
    <row r="1306" spans="1:8" ht="19" thickTop="1" thickBot="1" x14ac:dyDescent="0.25">
      <c r="A1306" s="65">
        <v>84051</v>
      </c>
      <c r="B1306" s="74" t="s">
        <v>1255</v>
      </c>
      <c r="C1306" s="60"/>
      <c r="D1306" s="61">
        <v>57.9</v>
      </c>
      <c r="E1306" s="62">
        <v>1</v>
      </c>
      <c r="F1306" s="63" t="s">
        <v>1088</v>
      </c>
      <c r="G1306" s="72" t="s">
        <v>2814</v>
      </c>
      <c r="H1306" s="5"/>
    </row>
    <row r="1307" spans="1:8" ht="19" thickTop="1" thickBot="1" x14ac:dyDescent="0.25">
      <c r="A1307" s="65">
        <v>84052</v>
      </c>
      <c r="B1307" s="74" t="s">
        <v>1256</v>
      </c>
      <c r="C1307" s="60"/>
      <c r="D1307" s="61">
        <v>57.9</v>
      </c>
      <c r="E1307" s="62">
        <v>1</v>
      </c>
      <c r="F1307" s="63" t="s">
        <v>1088</v>
      </c>
      <c r="G1307" s="72" t="s">
        <v>2815</v>
      </c>
      <c r="H1307" s="5"/>
    </row>
    <row r="1308" spans="1:8" ht="19" thickTop="1" thickBot="1" x14ac:dyDescent="0.25">
      <c r="A1308" s="65">
        <v>84053</v>
      </c>
      <c r="B1308" s="74" t="s">
        <v>1257</v>
      </c>
      <c r="C1308" s="60"/>
      <c r="D1308" s="61">
        <v>57.9</v>
      </c>
      <c r="E1308" s="62">
        <v>1</v>
      </c>
      <c r="F1308" s="63" t="s">
        <v>1088</v>
      </c>
      <c r="G1308" s="72" t="s">
        <v>2816</v>
      </c>
      <c r="H1308" s="5"/>
    </row>
    <row r="1309" spans="1:8" ht="19" thickTop="1" thickBot="1" x14ac:dyDescent="0.25">
      <c r="A1309" s="65">
        <v>84054</v>
      </c>
      <c r="B1309" s="74" t="s">
        <v>1258</v>
      </c>
      <c r="C1309" s="60"/>
      <c r="D1309" s="61">
        <v>57.9</v>
      </c>
      <c r="E1309" s="62">
        <v>1</v>
      </c>
      <c r="F1309" s="63" t="s">
        <v>1088</v>
      </c>
      <c r="G1309" s="72" t="s">
        <v>2817</v>
      </c>
      <c r="H1309" s="5"/>
    </row>
    <row r="1310" spans="1:8" ht="19" thickTop="1" thickBot="1" x14ac:dyDescent="0.25">
      <c r="A1310" s="65">
        <v>84055</v>
      </c>
      <c r="B1310" s="74" t="s">
        <v>1259</v>
      </c>
      <c r="C1310" s="60"/>
      <c r="D1310" s="61">
        <v>57.9</v>
      </c>
      <c r="E1310" s="62">
        <v>1</v>
      </c>
      <c r="F1310" s="63" t="s">
        <v>1088</v>
      </c>
      <c r="G1310" s="72" t="s">
        <v>2818</v>
      </c>
      <c r="H1310" s="5"/>
    </row>
    <row r="1311" spans="1:8" ht="19" thickTop="1" thickBot="1" x14ac:dyDescent="0.25">
      <c r="A1311" s="65">
        <v>84056</v>
      </c>
      <c r="B1311" s="74" t="s">
        <v>1260</v>
      </c>
      <c r="C1311" s="60"/>
      <c r="D1311" s="61">
        <v>57.9</v>
      </c>
      <c r="E1311" s="62">
        <v>1</v>
      </c>
      <c r="F1311" s="63" t="s">
        <v>1088</v>
      </c>
      <c r="G1311" s="72" t="s">
        <v>2819</v>
      </c>
      <c r="H1311" s="5"/>
    </row>
    <row r="1312" spans="1:8" ht="19" thickTop="1" thickBot="1" x14ac:dyDescent="0.25">
      <c r="A1312" s="65">
        <v>84057</v>
      </c>
      <c r="B1312" s="74" t="s">
        <v>1261</v>
      </c>
      <c r="C1312" s="60"/>
      <c r="D1312" s="61">
        <v>57.9</v>
      </c>
      <c r="E1312" s="62">
        <v>1</v>
      </c>
      <c r="F1312" s="63" t="s">
        <v>1088</v>
      </c>
      <c r="G1312" s="72" t="s">
        <v>2820</v>
      </c>
      <c r="H1312" s="5"/>
    </row>
    <row r="1313" spans="1:8" ht="19" thickTop="1" thickBot="1" x14ac:dyDescent="0.25">
      <c r="A1313" s="65">
        <v>84058</v>
      </c>
      <c r="B1313" s="74" t="s">
        <v>1262</v>
      </c>
      <c r="C1313" s="60"/>
      <c r="D1313" s="61">
        <v>57.9</v>
      </c>
      <c r="E1313" s="62">
        <v>1</v>
      </c>
      <c r="F1313" s="63" t="s">
        <v>1088</v>
      </c>
      <c r="G1313" s="72" t="s">
        <v>2821</v>
      </c>
      <c r="H1313" s="5"/>
    </row>
    <row r="1314" spans="1:8" ht="19" thickTop="1" thickBot="1" x14ac:dyDescent="0.25">
      <c r="A1314" s="65">
        <v>84060</v>
      </c>
      <c r="B1314" s="74" t="s">
        <v>1263</v>
      </c>
      <c r="C1314" s="60"/>
      <c r="D1314" s="61">
        <v>38.9</v>
      </c>
      <c r="E1314" s="62">
        <v>1</v>
      </c>
      <c r="F1314" s="63" t="s">
        <v>1088</v>
      </c>
      <c r="G1314" s="72" t="s">
        <v>2822</v>
      </c>
      <c r="H1314" s="5"/>
    </row>
    <row r="1315" spans="1:8" ht="19" thickTop="1" thickBot="1" x14ac:dyDescent="0.25">
      <c r="A1315" s="65">
        <v>84061</v>
      </c>
      <c r="B1315" s="74" t="s">
        <v>1264</v>
      </c>
      <c r="C1315" s="60"/>
      <c r="D1315" s="61">
        <v>38.9</v>
      </c>
      <c r="E1315" s="62">
        <v>1</v>
      </c>
      <c r="F1315" s="63" t="s">
        <v>1088</v>
      </c>
      <c r="G1315" s="72" t="s">
        <v>2823</v>
      </c>
      <c r="H1315" s="5"/>
    </row>
    <row r="1316" spans="1:8" ht="19" thickTop="1" thickBot="1" x14ac:dyDescent="0.25">
      <c r="A1316" s="65">
        <v>84062</v>
      </c>
      <c r="B1316" s="74" t="s">
        <v>1265</v>
      </c>
      <c r="C1316" s="60"/>
      <c r="D1316" s="61">
        <v>38.9</v>
      </c>
      <c r="E1316" s="62">
        <v>1</v>
      </c>
      <c r="F1316" s="63" t="s">
        <v>1088</v>
      </c>
      <c r="G1316" s="72" t="s">
        <v>2824</v>
      </c>
      <c r="H1316" s="5"/>
    </row>
    <row r="1317" spans="1:8" ht="19" thickTop="1" thickBot="1" x14ac:dyDescent="0.25">
      <c r="A1317" s="65">
        <v>84063</v>
      </c>
      <c r="B1317" s="74" t="s">
        <v>1266</v>
      </c>
      <c r="C1317" s="60"/>
      <c r="D1317" s="61">
        <v>38.9</v>
      </c>
      <c r="E1317" s="62">
        <v>1</v>
      </c>
      <c r="F1317" s="63" t="s">
        <v>1088</v>
      </c>
      <c r="G1317" s="72" t="s">
        <v>2825</v>
      </c>
      <c r="H1317" s="5"/>
    </row>
    <row r="1318" spans="1:8" ht="19" thickTop="1" thickBot="1" x14ac:dyDescent="0.25">
      <c r="A1318" s="65">
        <v>84064</v>
      </c>
      <c r="B1318" s="74" t="s">
        <v>1267</v>
      </c>
      <c r="C1318" s="60"/>
      <c r="D1318" s="61">
        <v>38.9</v>
      </c>
      <c r="E1318" s="62">
        <v>1</v>
      </c>
      <c r="F1318" s="63" t="s">
        <v>1088</v>
      </c>
      <c r="G1318" s="72" t="s">
        <v>2826</v>
      </c>
      <c r="H1318" s="5"/>
    </row>
    <row r="1319" spans="1:8" ht="19" thickTop="1" thickBot="1" x14ac:dyDescent="0.25">
      <c r="A1319" s="65">
        <v>84065</v>
      </c>
      <c r="B1319" s="74" t="s">
        <v>1268</v>
      </c>
      <c r="C1319" s="60"/>
      <c r="D1319" s="61">
        <v>38.9</v>
      </c>
      <c r="E1319" s="62">
        <v>1</v>
      </c>
      <c r="F1319" s="63" t="s">
        <v>1088</v>
      </c>
      <c r="G1319" s="72" t="s">
        <v>2827</v>
      </c>
      <c r="H1319" s="5"/>
    </row>
    <row r="1320" spans="1:8" ht="19" thickTop="1" thickBot="1" x14ac:dyDescent="0.25">
      <c r="A1320" s="65">
        <v>84066</v>
      </c>
      <c r="B1320" s="74" t="s">
        <v>1269</v>
      </c>
      <c r="C1320" s="60"/>
      <c r="D1320" s="61">
        <v>38.9</v>
      </c>
      <c r="E1320" s="62">
        <v>1</v>
      </c>
      <c r="F1320" s="63" t="s">
        <v>1088</v>
      </c>
      <c r="G1320" s="72" t="s">
        <v>2828</v>
      </c>
      <c r="H1320" s="5"/>
    </row>
    <row r="1321" spans="1:8" ht="19" thickTop="1" thickBot="1" x14ac:dyDescent="0.25">
      <c r="A1321" s="65">
        <v>84067</v>
      </c>
      <c r="B1321" s="74" t="s">
        <v>1270</v>
      </c>
      <c r="C1321" s="60"/>
      <c r="D1321" s="61">
        <v>38.9</v>
      </c>
      <c r="E1321" s="62">
        <v>1</v>
      </c>
      <c r="F1321" s="63" t="s">
        <v>1088</v>
      </c>
      <c r="G1321" s="72" t="s">
        <v>2829</v>
      </c>
      <c r="H1321" s="5"/>
    </row>
    <row r="1322" spans="1:8" ht="19" thickTop="1" thickBot="1" x14ac:dyDescent="0.25">
      <c r="A1322" s="65">
        <v>84068</v>
      </c>
      <c r="B1322" s="74" t="s">
        <v>1271</v>
      </c>
      <c r="C1322" s="60"/>
      <c r="D1322" s="61">
        <v>38.9</v>
      </c>
      <c r="E1322" s="62">
        <v>1</v>
      </c>
      <c r="F1322" s="63" t="s">
        <v>1088</v>
      </c>
      <c r="G1322" s="72" t="s">
        <v>2830</v>
      </c>
      <c r="H1322" s="5"/>
    </row>
    <row r="1323" spans="1:8" ht="19" thickTop="1" thickBot="1" x14ac:dyDescent="0.25">
      <c r="A1323" s="65">
        <v>84069</v>
      </c>
      <c r="B1323" s="74" t="s">
        <v>1272</v>
      </c>
      <c r="C1323" s="60"/>
      <c r="D1323" s="61">
        <v>38.9</v>
      </c>
      <c r="E1323" s="62">
        <v>1</v>
      </c>
      <c r="F1323" s="63" t="s">
        <v>1088</v>
      </c>
      <c r="G1323" s="72" t="s">
        <v>2831</v>
      </c>
      <c r="H1323" s="5"/>
    </row>
    <row r="1324" spans="1:8" ht="19" thickTop="1" thickBot="1" x14ac:dyDescent="0.25">
      <c r="A1324" s="65">
        <v>84070</v>
      </c>
      <c r="B1324" s="74" t="s">
        <v>1273</v>
      </c>
      <c r="C1324" s="60"/>
      <c r="D1324" s="61">
        <v>38.9</v>
      </c>
      <c r="E1324" s="62">
        <v>1</v>
      </c>
      <c r="F1324" s="63" t="s">
        <v>1088</v>
      </c>
      <c r="G1324" s="72" t="s">
        <v>2832</v>
      </c>
      <c r="H1324" s="5"/>
    </row>
    <row r="1325" spans="1:8" ht="19" thickTop="1" thickBot="1" x14ac:dyDescent="0.25">
      <c r="A1325" s="65">
        <v>84071</v>
      </c>
      <c r="B1325" s="74" t="s">
        <v>1274</v>
      </c>
      <c r="C1325" s="60"/>
      <c r="D1325" s="61">
        <v>38.9</v>
      </c>
      <c r="E1325" s="62">
        <v>1</v>
      </c>
      <c r="F1325" s="63" t="s">
        <v>1088</v>
      </c>
      <c r="G1325" s="72" t="s">
        <v>2833</v>
      </c>
      <c r="H1325" s="5"/>
    </row>
    <row r="1326" spans="1:8" ht="19" thickTop="1" thickBot="1" x14ac:dyDescent="0.25">
      <c r="A1326" s="65">
        <v>84072</v>
      </c>
      <c r="B1326" s="74" t="s">
        <v>1275</v>
      </c>
      <c r="C1326" s="60"/>
      <c r="D1326" s="61">
        <v>38.9</v>
      </c>
      <c r="E1326" s="62">
        <v>1</v>
      </c>
      <c r="F1326" s="63" t="s">
        <v>1088</v>
      </c>
      <c r="G1326" s="72" t="s">
        <v>2834</v>
      </c>
      <c r="H1326" s="5"/>
    </row>
    <row r="1327" spans="1:8" ht="19" thickTop="1" thickBot="1" x14ac:dyDescent="0.25">
      <c r="A1327" s="65">
        <v>84073</v>
      </c>
      <c r="B1327" s="74" t="s">
        <v>1276</v>
      </c>
      <c r="C1327" s="60"/>
      <c r="D1327" s="61">
        <v>38.9</v>
      </c>
      <c r="E1327" s="62">
        <v>1</v>
      </c>
      <c r="F1327" s="63" t="s">
        <v>1088</v>
      </c>
      <c r="G1327" s="72" t="s">
        <v>2835</v>
      </c>
      <c r="H1327" s="5"/>
    </row>
    <row r="1328" spans="1:8" ht="19" thickTop="1" thickBot="1" x14ac:dyDescent="0.25">
      <c r="A1328" s="65">
        <v>84075</v>
      </c>
      <c r="B1328" s="74" t="s">
        <v>1277</v>
      </c>
      <c r="C1328" s="60"/>
      <c r="D1328" s="61">
        <v>42.9</v>
      </c>
      <c r="E1328" s="62">
        <v>1</v>
      </c>
      <c r="F1328" s="63" t="s">
        <v>1088</v>
      </c>
      <c r="G1328" s="72" t="s">
        <v>2836</v>
      </c>
      <c r="H1328" s="5"/>
    </row>
    <row r="1329" spans="1:8" ht="19" thickTop="1" thickBot="1" x14ac:dyDescent="0.25">
      <c r="A1329" s="65">
        <v>84076</v>
      </c>
      <c r="B1329" s="74" t="s">
        <v>1278</v>
      </c>
      <c r="C1329" s="60"/>
      <c r="D1329" s="61">
        <v>42.9</v>
      </c>
      <c r="E1329" s="62">
        <v>1</v>
      </c>
      <c r="F1329" s="63" t="s">
        <v>1088</v>
      </c>
      <c r="G1329" s="72" t="s">
        <v>2837</v>
      </c>
      <c r="H1329" s="5"/>
    </row>
    <row r="1330" spans="1:8" ht="19" thickTop="1" thickBot="1" x14ac:dyDescent="0.25">
      <c r="A1330" s="65">
        <v>84077</v>
      </c>
      <c r="B1330" s="74" t="s">
        <v>1279</v>
      </c>
      <c r="C1330" s="60"/>
      <c r="D1330" s="61">
        <v>42.9</v>
      </c>
      <c r="E1330" s="62">
        <v>1</v>
      </c>
      <c r="F1330" s="63" t="s">
        <v>1088</v>
      </c>
      <c r="G1330" s="72" t="s">
        <v>2838</v>
      </c>
      <c r="H1330" s="5"/>
    </row>
    <row r="1331" spans="1:8" ht="19" thickTop="1" thickBot="1" x14ac:dyDescent="0.25">
      <c r="A1331" s="65">
        <v>84078</v>
      </c>
      <c r="B1331" s="74" t="s">
        <v>1280</v>
      </c>
      <c r="C1331" s="60"/>
      <c r="D1331" s="61">
        <v>42.9</v>
      </c>
      <c r="E1331" s="62">
        <v>1</v>
      </c>
      <c r="F1331" s="63" t="s">
        <v>1088</v>
      </c>
      <c r="G1331" s="72" t="s">
        <v>2839</v>
      </c>
      <c r="H1331" s="5"/>
    </row>
    <row r="1332" spans="1:8" ht="19" thickTop="1" thickBot="1" x14ac:dyDescent="0.25">
      <c r="A1332" s="65">
        <v>84078</v>
      </c>
      <c r="B1332" s="74" t="s">
        <v>1280</v>
      </c>
      <c r="C1332" s="60"/>
      <c r="D1332" s="61">
        <v>38.9</v>
      </c>
      <c r="E1332" s="63" t="s">
        <v>365</v>
      </c>
      <c r="F1332" s="63" t="s">
        <v>1088</v>
      </c>
      <c r="G1332" s="72" t="s">
        <v>2839</v>
      </c>
      <c r="H1332" s="5"/>
    </row>
    <row r="1333" spans="1:8" ht="19" thickTop="1" thickBot="1" x14ac:dyDescent="0.25">
      <c r="A1333" s="65">
        <v>84079</v>
      </c>
      <c r="B1333" s="74" t="s">
        <v>1281</v>
      </c>
      <c r="C1333" s="60"/>
      <c r="D1333" s="61">
        <v>42.9</v>
      </c>
      <c r="E1333" s="62">
        <v>1</v>
      </c>
      <c r="F1333" s="63" t="s">
        <v>1088</v>
      </c>
      <c r="G1333" s="72" t="s">
        <v>2840</v>
      </c>
      <c r="H1333" s="5"/>
    </row>
    <row r="1334" spans="1:8" ht="19" thickTop="1" thickBot="1" x14ac:dyDescent="0.25">
      <c r="A1334" s="65">
        <v>84080</v>
      </c>
      <c r="B1334" s="74" t="s">
        <v>1282</v>
      </c>
      <c r="C1334" s="60"/>
      <c r="D1334" s="61">
        <v>42.9</v>
      </c>
      <c r="E1334" s="62">
        <v>1</v>
      </c>
      <c r="F1334" s="63" t="s">
        <v>1088</v>
      </c>
      <c r="G1334" s="72" t="s">
        <v>2841</v>
      </c>
      <c r="H1334" s="5"/>
    </row>
    <row r="1335" spans="1:8" ht="19" thickTop="1" thickBot="1" x14ac:dyDescent="0.25">
      <c r="A1335" s="65">
        <v>84081</v>
      </c>
      <c r="B1335" s="74" t="s">
        <v>1283</v>
      </c>
      <c r="C1335" s="60"/>
      <c r="D1335" s="61">
        <v>42.9</v>
      </c>
      <c r="E1335" s="62">
        <v>1</v>
      </c>
      <c r="F1335" s="63" t="s">
        <v>1088</v>
      </c>
      <c r="G1335" s="72" t="s">
        <v>2842</v>
      </c>
      <c r="H1335" s="5"/>
    </row>
    <row r="1336" spans="1:8" ht="19" thickTop="1" thickBot="1" x14ac:dyDescent="0.25">
      <c r="A1336" s="65">
        <v>84082</v>
      </c>
      <c r="B1336" s="74" t="s">
        <v>1284</v>
      </c>
      <c r="C1336" s="60"/>
      <c r="D1336" s="61">
        <v>42.9</v>
      </c>
      <c r="E1336" s="62">
        <v>1</v>
      </c>
      <c r="F1336" s="63" t="s">
        <v>1088</v>
      </c>
      <c r="G1336" s="72" t="s">
        <v>2843</v>
      </c>
      <c r="H1336" s="5"/>
    </row>
    <row r="1337" spans="1:8" ht="19" thickTop="1" thickBot="1" x14ac:dyDescent="0.25">
      <c r="A1337" s="65">
        <v>84083</v>
      </c>
      <c r="B1337" s="74" t="s">
        <v>1285</v>
      </c>
      <c r="C1337" s="60"/>
      <c r="D1337" s="61">
        <v>42.9</v>
      </c>
      <c r="E1337" s="62">
        <v>1</v>
      </c>
      <c r="F1337" s="63" t="s">
        <v>1088</v>
      </c>
      <c r="G1337" s="72" t="s">
        <v>2844</v>
      </c>
      <c r="H1337" s="5"/>
    </row>
    <row r="1338" spans="1:8" ht="19" thickTop="1" thickBot="1" x14ac:dyDescent="0.25">
      <c r="A1338" s="65">
        <v>84084</v>
      </c>
      <c r="B1338" s="74" t="s">
        <v>1286</v>
      </c>
      <c r="C1338" s="60"/>
      <c r="D1338" s="61">
        <v>42.9</v>
      </c>
      <c r="E1338" s="62">
        <v>1</v>
      </c>
      <c r="F1338" s="63" t="s">
        <v>1088</v>
      </c>
      <c r="G1338" s="72" t="s">
        <v>2845</v>
      </c>
      <c r="H1338" s="5"/>
    </row>
    <row r="1339" spans="1:8" ht="19" thickTop="1" thickBot="1" x14ac:dyDescent="0.25">
      <c r="A1339" s="65">
        <v>84085</v>
      </c>
      <c r="B1339" s="74" t="s">
        <v>1287</v>
      </c>
      <c r="C1339" s="60"/>
      <c r="D1339" s="61">
        <v>42.9</v>
      </c>
      <c r="E1339" s="62">
        <v>1</v>
      </c>
      <c r="F1339" s="63" t="s">
        <v>1088</v>
      </c>
      <c r="G1339" s="72" t="s">
        <v>2846</v>
      </c>
      <c r="H1339" s="5"/>
    </row>
    <row r="1340" spans="1:8" ht="19" thickTop="1" thickBot="1" x14ac:dyDescent="0.25">
      <c r="A1340" s="65">
        <v>84086</v>
      </c>
      <c r="B1340" s="74" t="s">
        <v>1288</v>
      </c>
      <c r="C1340" s="60"/>
      <c r="D1340" s="61">
        <v>42.9</v>
      </c>
      <c r="E1340" s="62">
        <v>1</v>
      </c>
      <c r="F1340" s="63" t="s">
        <v>1088</v>
      </c>
      <c r="G1340" s="72" t="s">
        <v>2847</v>
      </c>
      <c r="H1340" s="5"/>
    </row>
    <row r="1341" spans="1:8" ht="19" thickTop="1" thickBot="1" x14ac:dyDescent="0.25">
      <c r="A1341" s="65">
        <v>84087</v>
      </c>
      <c r="B1341" s="74" t="s">
        <v>1289</v>
      </c>
      <c r="C1341" s="60"/>
      <c r="D1341" s="61">
        <v>42.9</v>
      </c>
      <c r="E1341" s="62">
        <v>1</v>
      </c>
      <c r="F1341" s="63" t="s">
        <v>1088</v>
      </c>
      <c r="G1341" s="72" t="s">
        <v>2848</v>
      </c>
      <c r="H1341" s="5"/>
    </row>
    <row r="1342" spans="1:8" ht="19" thickTop="1" thickBot="1" x14ac:dyDescent="0.25">
      <c r="A1342" s="65">
        <v>84088</v>
      </c>
      <c r="B1342" s="74" t="s">
        <v>1290</v>
      </c>
      <c r="C1342" s="60"/>
      <c r="D1342" s="61">
        <v>42.9</v>
      </c>
      <c r="E1342" s="62">
        <v>1</v>
      </c>
      <c r="F1342" s="63" t="s">
        <v>1088</v>
      </c>
      <c r="G1342" s="72" t="s">
        <v>2849</v>
      </c>
      <c r="H1342" s="5"/>
    </row>
    <row r="1343" spans="1:8" ht="19" thickTop="1" thickBot="1" x14ac:dyDescent="0.25">
      <c r="A1343" s="65">
        <v>85001</v>
      </c>
      <c r="B1343" s="74" t="s">
        <v>1291</v>
      </c>
      <c r="C1343" s="60"/>
      <c r="D1343" s="61">
        <v>31.9</v>
      </c>
      <c r="E1343" s="62">
        <v>1</v>
      </c>
      <c r="F1343" s="63" t="s">
        <v>825</v>
      </c>
      <c r="G1343" s="72" t="s">
        <v>2850</v>
      </c>
      <c r="H1343" s="5"/>
    </row>
    <row r="1344" spans="1:8" ht="19" thickTop="1" thickBot="1" x14ac:dyDescent="0.25">
      <c r="A1344" s="65">
        <v>85002</v>
      </c>
      <c r="B1344" s="74" t="s">
        <v>1291</v>
      </c>
      <c r="C1344" s="60"/>
      <c r="D1344" s="61">
        <v>34.9</v>
      </c>
      <c r="E1344" s="62">
        <v>1</v>
      </c>
      <c r="F1344" s="63" t="s">
        <v>825</v>
      </c>
      <c r="G1344" s="72" t="s">
        <v>2851</v>
      </c>
      <c r="H1344" s="5"/>
    </row>
    <row r="1345" spans="1:8" ht="19" thickTop="1" thickBot="1" x14ac:dyDescent="0.25">
      <c r="A1345" s="65">
        <v>85003</v>
      </c>
      <c r="B1345" s="74" t="s">
        <v>1291</v>
      </c>
      <c r="C1345" s="60"/>
      <c r="D1345" s="61">
        <v>31.9</v>
      </c>
      <c r="E1345" s="62">
        <v>1</v>
      </c>
      <c r="F1345" s="63" t="s">
        <v>825</v>
      </c>
      <c r="G1345" s="72" t="s">
        <v>2852</v>
      </c>
      <c r="H1345" s="5"/>
    </row>
    <row r="1346" spans="1:8" ht="19" thickTop="1" thickBot="1" x14ac:dyDescent="0.25">
      <c r="A1346" s="65">
        <v>85004</v>
      </c>
      <c r="B1346" s="74" t="s">
        <v>1291</v>
      </c>
      <c r="C1346" s="60"/>
      <c r="D1346" s="61">
        <v>31.9</v>
      </c>
      <c r="E1346" s="62">
        <v>1</v>
      </c>
      <c r="F1346" s="63" t="s">
        <v>825</v>
      </c>
      <c r="G1346" s="72" t="s">
        <v>2853</v>
      </c>
      <c r="H1346" s="5"/>
    </row>
    <row r="1347" spans="1:8" ht="19" thickTop="1" thickBot="1" x14ac:dyDescent="0.25">
      <c r="A1347" s="65">
        <v>85010</v>
      </c>
      <c r="B1347" s="74" t="s">
        <v>1292</v>
      </c>
      <c r="C1347" s="60"/>
      <c r="D1347" s="61">
        <v>29.9</v>
      </c>
      <c r="E1347" s="62">
        <v>1</v>
      </c>
      <c r="F1347" s="63" t="s">
        <v>825</v>
      </c>
      <c r="G1347" s="72" t="s">
        <v>2854</v>
      </c>
      <c r="H1347" s="5"/>
    </row>
    <row r="1348" spans="1:8" ht="19" thickTop="1" thickBot="1" x14ac:dyDescent="0.25">
      <c r="A1348" s="65">
        <v>85011</v>
      </c>
      <c r="B1348" s="74" t="s">
        <v>1292</v>
      </c>
      <c r="C1348" s="60"/>
      <c r="D1348" s="61">
        <v>29.9</v>
      </c>
      <c r="E1348" s="62">
        <v>1</v>
      </c>
      <c r="F1348" s="63" t="s">
        <v>825</v>
      </c>
      <c r="G1348" s="72" t="s">
        <v>2855</v>
      </c>
      <c r="H1348" s="5"/>
    </row>
    <row r="1349" spans="1:8" ht="19" thickTop="1" thickBot="1" x14ac:dyDescent="0.25">
      <c r="A1349" s="65">
        <v>85012</v>
      </c>
      <c r="B1349" s="74" t="s">
        <v>1292</v>
      </c>
      <c r="C1349" s="60"/>
      <c r="D1349" s="61">
        <v>29.9</v>
      </c>
      <c r="E1349" s="62">
        <v>1</v>
      </c>
      <c r="F1349" s="63" t="s">
        <v>825</v>
      </c>
      <c r="G1349" s="72" t="s">
        <v>2856</v>
      </c>
      <c r="H1349" s="5"/>
    </row>
    <row r="1350" spans="1:8" ht="19" thickTop="1" thickBot="1" x14ac:dyDescent="0.25">
      <c r="A1350" s="65">
        <v>85013</v>
      </c>
      <c r="B1350" s="74" t="s">
        <v>1292</v>
      </c>
      <c r="C1350" s="60"/>
      <c r="D1350" s="61">
        <v>29.9</v>
      </c>
      <c r="E1350" s="62">
        <v>1</v>
      </c>
      <c r="F1350" s="63" t="s">
        <v>825</v>
      </c>
      <c r="G1350" s="72" t="s">
        <v>2857</v>
      </c>
      <c r="H1350" s="5"/>
    </row>
    <row r="1351" spans="1:8" ht="19" thickTop="1" thickBot="1" x14ac:dyDescent="0.25">
      <c r="A1351" s="65">
        <v>85020</v>
      </c>
      <c r="B1351" s="74" t="s">
        <v>1293</v>
      </c>
      <c r="C1351" s="60"/>
      <c r="D1351" s="61">
        <v>31.9</v>
      </c>
      <c r="E1351" s="62">
        <v>1</v>
      </c>
      <c r="F1351" s="63" t="s">
        <v>825</v>
      </c>
      <c r="G1351" s="72" t="s">
        <v>2858</v>
      </c>
      <c r="H1351" s="5"/>
    </row>
    <row r="1352" spans="1:8" ht="19" thickTop="1" thickBot="1" x14ac:dyDescent="0.25">
      <c r="A1352" s="65">
        <v>85021</v>
      </c>
      <c r="B1352" s="74" t="s">
        <v>1293</v>
      </c>
      <c r="C1352" s="60"/>
      <c r="D1352" s="61">
        <v>31.9</v>
      </c>
      <c r="E1352" s="62">
        <v>1</v>
      </c>
      <c r="F1352" s="63" t="s">
        <v>825</v>
      </c>
      <c r="G1352" s="72" t="s">
        <v>2859</v>
      </c>
      <c r="H1352" s="5"/>
    </row>
    <row r="1353" spans="1:8" ht="19" thickTop="1" thickBot="1" x14ac:dyDescent="0.25">
      <c r="A1353" s="65">
        <v>85022</v>
      </c>
      <c r="B1353" s="74" t="s">
        <v>1293</v>
      </c>
      <c r="C1353" s="60"/>
      <c r="D1353" s="61">
        <v>31.9</v>
      </c>
      <c r="E1353" s="62">
        <v>1</v>
      </c>
      <c r="F1353" s="63" t="s">
        <v>825</v>
      </c>
      <c r="G1353" s="72" t="s">
        <v>2860</v>
      </c>
      <c r="H1353" s="5"/>
    </row>
    <row r="1354" spans="1:8" ht="19" thickTop="1" thickBot="1" x14ac:dyDescent="0.25">
      <c r="A1354" s="65">
        <v>85030</v>
      </c>
      <c r="B1354" s="74" t="s">
        <v>1294</v>
      </c>
      <c r="C1354" s="60"/>
      <c r="D1354" s="61">
        <v>21.9</v>
      </c>
      <c r="E1354" s="62">
        <v>1</v>
      </c>
      <c r="F1354" s="63" t="s">
        <v>825</v>
      </c>
      <c r="G1354" s="72" t="s">
        <v>2861</v>
      </c>
      <c r="H1354" s="5"/>
    </row>
    <row r="1355" spans="1:8" ht="19" thickTop="1" thickBot="1" x14ac:dyDescent="0.25">
      <c r="A1355" s="65">
        <v>85031</v>
      </c>
      <c r="B1355" s="74" t="s">
        <v>1295</v>
      </c>
      <c r="C1355" s="60"/>
      <c r="D1355" s="61">
        <v>19.899999999999999</v>
      </c>
      <c r="E1355" s="62">
        <v>1</v>
      </c>
      <c r="F1355" s="63" t="s">
        <v>825</v>
      </c>
      <c r="G1355" s="72" t="s">
        <v>2862</v>
      </c>
      <c r="H1355" s="5"/>
    </row>
    <row r="1356" spans="1:8" ht="19" thickTop="1" thickBot="1" x14ac:dyDescent="0.25">
      <c r="A1356" s="65">
        <v>85032</v>
      </c>
      <c r="B1356" s="74" t="s">
        <v>1296</v>
      </c>
      <c r="C1356" s="60"/>
      <c r="D1356" s="61">
        <v>9.9</v>
      </c>
      <c r="E1356" s="62">
        <v>1</v>
      </c>
      <c r="F1356" s="63" t="s">
        <v>825</v>
      </c>
      <c r="G1356" s="72" t="s">
        <v>2863</v>
      </c>
      <c r="H1356" s="5"/>
    </row>
    <row r="1357" spans="1:8" ht="19" thickTop="1" thickBot="1" x14ac:dyDescent="0.25">
      <c r="A1357" s="65">
        <v>85033</v>
      </c>
      <c r="B1357" s="74" t="s">
        <v>1297</v>
      </c>
      <c r="C1357" s="60"/>
      <c r="D1357" s="61">
        <v>15.9</v>
      </c>
      <c r="E1357" s="62">
        <v>1</v>
      </c>
      <c r="F1357" s="63" t="s">
        <v>825</v>
      </c>
      <c r="G1357" s="72" t="s">
        <v>2864</v>
      </c>
      <c r="H1357" s="5"/>
    </row>
    <row r="1358" spans="1:8" ht="19" thickTop="1" thickBot="1" x14ac:dyDescent="0.25">
      <c r="A1358" s="65">
        <v>85034</v>
      </c>
      <c r="B1358" s="74" t="s">
        <v>1298</v>
      </c>
      <c r="C1358" s="60"/>
      <c r="D1358" s="61">
        <v>15.9</v>
      </c>
      <c r="E1358" s="62">
        <v>1</v>
      </c>
      <c r="F1358" s="63" t="s">
        <v>825</v>
      </c>
      <c r="G1358" s="72" t="s">
        <v>2865</v>
      </c>
      <c r="H1358" s="5"/>
    </row>
    <row r="1359" spans="1:8" ht="19" thickTop="1" thickBot="1" x14ac:dyDescent="0.25">
      <c r="A1359" s="65">
        <v>85040</v>
      </c>
      <c r="B1359" s="74" t="s">
        <v>1299</v>
      </c>
      <c r="C1359" s="60"/>
      <c r="D1359" s="61">
        <v>3.9</v>
      </c>
      <c r="E1359" s="62">
        <v>1</v>
      </c>
      <c r="F1359" s="63" t="s">
        <v>825</v>
      </c>
      <c r="G1359" s="72" t="s">
        <v>2866</v>
      </c>
      <c r="H1359" s="5"/>
    </row>
    <row r="1360" spans="1:8" ht="19" thickTop="1" thickBot="1" x14ac:dyDescent="0.25">
      <c r="A1360" s="65">
        <v>85041</v>
      </c>
      <c r="B1360" s="74" t="s">
        <v>1300</v>
      </c>
      <c r="C1360" s="60"/>
      <c r="D1360" s="61">
        <v>9.5</v>
      </c>
      <c r="E1360" s="62">
        <v>1</v>
      </c>
      <c r="F1360" s="63" t="s">
        <v>825</v>
      </c>
      <c r="G1360" s="72" t="s">
        <v>2867</v>
      </c>
      <c r="H1360" s="5"/>
    </row>
    <row r="1361" spans="1:8" ht="19" thickTop="1" thickBot="1" x14ac:dyDescent="0.25">
      <c r="A1361" s="65">
        <v>85042</v>
      </c>
      <c r="B1361" s="74" t="s">
        <v>1301</v>
      </c>
      <c r="C1361" s="60"/>
      <c r="D1361" s="61">
        <v>2.2000000000000002</v>
      </c>
      <c r="E1361" s="62">
        <v>1</v>
      </c>
      <c r="F1361" s="63" t="s">
        <v>825</v>
      </c>
      <c r="G1361" s="72" t="s">
        <v>2868</v>
      </c>
      <c r="H1361" s="5"/>
    </row>
    <row r="1362" spans="1:8" ht="19" thickTop="1" thickBot="1" x14ac:dyDescent="0.25">
      <c r="A1362" s="65">
        <v>85043</v>
      </c>
      <c r="B1362" s="74" t="s">
        <v>1302</v>
      </c>
      <c r="C1362" s="60"/>
      <c r="D1362" s="61">
        <v>3.4</v>
      </c>
      <c r="E1362" s="62">
        <v>1</v>
      </c>
      <c r="F1362" s="63" t="s">
        <v>825</v>
      </c>
      <c r="G1362" s="72" t="s">
        <v>2869</v>
      </c>
      <c r="H1362" s="5"/>
    </row>
    <row r="1363" spans="1:8" ht="19" thickTop="1" thickBot="1" x14ac:dyDescent="0.25">
      <c r="A1363" s="65">
        <v>85044</v>
      </c>
      <c r="B1363" s="74" t="s">
        <v>1303</v>
      </c>
      <c r="C1363" s="60"/>
      <c r="D1363" s="61">
        <v>4.9000000000000004</v>
      </c>
      <c r="E1363" s="62">
        <v>1</v>
      </c>
      <c r="F1363" s="63" t="s">
        <v>825</v>
      </c>
      <c r="G1363" s="72" t="s">
        <v>2870</v>
      </c>
      <c r="H1363" s="5"/>
    </row>
    <row r="1364" spans="1:8" ht="19" thickTop="1" thickBot="1" x14ac:dyDescent="0.25">
      <c r="A1364" s="65">
        <v>86001</v>
      </c>
      <c r="B1364" s="74" t="s">
        <v>1304</v>
      </c>
      <c r="C1364" s="60"/>
      <c r="D1364" s="61">
        <v>29</v>
      </c>
      <c r="E1364" s="62">
        <v>1</v>
      </c>
      <c r="F1364" s="63" t="s">
        <v>787</v>
      </c>
      <c r="G1364" s="72" t="s">
        <v>2871</v>
      </c>
      <c r="H1364" s="5"/>
    </row>
    <row r="1365" spans="1:8" ht="19" thickTop="1" thickBot="1" x14ac:dyDescent="0.25">
      <c r="A1365" s="65">
        <v>86002</v>
      </c>
      <c r="B1365" s="74" t="s">
        <v>1305</v>
      </c>
      <c r="C1365" s="60"/>
      <c r="D1365" s="61">
        <v>54</v>
      </c>
      <c r="E1365" s="62">
        <v>1</v>
      </c>
      <c r="F1365" s="63" t="s">
        <v>787</v>
      </c>
      <c r="G1365" s="72" t="s">
        <v>2872</v>
      </c>
      <c r="H1365" s="5"/>
    </row>
    <row r="1366" spans="1:8" ht="19" thickTop="1" thickBot="1" x14ac:dyDescent="0.25">
      <c r="A1366" s="65">
        <v>86003</v>
      </c>
      <c r="B1366" s="74" t="s">
        <v>1306</v>
      </c>
      <c r="C1366" s="60"/>
      <c r="D1366" s="61">
        <v>49</v>
      </c>
      <c r="E1366" s="62">
        <v>1</v>
      </c>
      <c r="F1366" s="63" t="s">
        <v>787</v>
      </c>
      <c r="G1366" s="72" t="s">
        <v>2873</v>
      </c>
      <c r="H1366" s="5"/>
    </row>
    <row r="1367" spans="1:8" ht="19" thickTop="1" thickBot="1" x14ac:dyDescent="0.25">
      <c r="A1367" s="65">
        <v>86004</v>
      </c>
      <c r="B1367" s="74" t="s">
        <v>1307</v>
      </c>
      <c r="C1367" s="60"/>
      <c r="D1367" s="61">
        <v>55</v>
      </c>
      <c r="E1367" s="62">
        <v>1</v>
      </c>
      <c r="F1367" s="63" t="s">
        <v>787</v>
      </c>
      <c r="G1367" s="72" t="s">
        <v>2874</v>
      </c>
      <c r="H1367" s="5"/>
    </row>
    <row r="1368" spans="1:8" ht="19" thickTop="1" thickBot="1" x14ac:dyDescent="0.25">
      <c r="A1368" s="65">
        <v>86005</v>
      </c>
      <c r="B1368" s="74" t="s">
        <v>1308</v>
      </c>
      <c r="C1368" s="60"/>
      <c r="D1368" s="61">
        <v>229</v>
      </c>
      <c r="E1368" s="62">
        <v>1</v>
      </c>
      <c r="F1368" s="63" t="s">
        <v>787</v>
      </c>
      <c r="G1368" s="72" t="s">
        <v>2875</v>
      </c>
      <c r="H1368" s="5"/>
    </row>
    <row r="1369" spans="1:8" ht="19" thickTop="1" thickBot="1" x14ac:dyDescent="0.25">
      <c r="A1369" s="65">
        <v>86006</v>
      </c>
      <c r="B1369" s="74" t="s">
        <v>1307</v>
      </c>
      <c r="C1369" s="60"/>
      <c r="D1369" s="61">
        <v>59</v>
      </c>
      <c r="E1369" s="62">
        <v>1</v>
      </c>
      <c r="F1369" s="63" t="s">
        <v>787</v>
      </c>
      <c r="G1369" s="72" t="s">
        <v>2876</v>
      </c>
      <c r="H1369" s="5"/>
    </row>
    <row r="1370" spans="1:8" ht="19" thickTop="1" thickBot="1" x14ac:dyDescent="0.25">
      <c r="A1370" s="65">
        <v>86007</v>
      </c>
      <c r="B1370" s="74" t="s">
        <v>1309</v>
      </c>
      <c r="C1370" s="60"/>
      <c r="D1370" s="61">
        <v>139</v>
      </c>
      <c r="E1370" s="62">
        <v>1</v>
      </c>
      <c r="F1370" s="63" t="s">
        <v>787</v>
      </c>
      <c r="G1370" s="72" t="s">
        <v>2877</v>
      </c>
      <c r="H1370" s="5"/>
    </row>
    <row r="1371" spans="1:8" ht="19" thickTop="1" thickBot="1" x14ac:dyDescent="0.25">
      <c r="A1371" s="65">
        <v>86008</v>
      </c>
      <c r="B1371" s="74" t="s">
        <v>1310</v>
      </c>
      <c r="C1371" s="60"/>
      <c r="D1371" s="61">
        <v>139</v>
      </c>
      <c r="E1371" s="62">
        <v>1</v>
      </c>
      <c r="F1371" s="63" t="s">
        <v>787</v>
      </c>
      <c r="G1371" s="72" t="s">
        <v>2878</v>
      </c>
      <c r="H1371" s="5"/>
    </row>
    <row r="1372" spans="1:8" ht="19" thickTop="1" thickBot="1" x14ac:dyDescent="0.25">
      <c r="A1372" s="65">
        <v>86009</v>
      </c>
      <c r="B1372" s="74" t="s">
        <v>1311</v>
      </c>
      <c r="C1372" s="60"/>
      <c r="D1372" s="61">
        <v>139</v>
      </c>
      <c r="E1372" s="62">
        <v>1</v>
      </c>
      <c r="F1372" s="63" t="s">
        <v>787</v>
      </c>
      <c r="G1372" s="72" t="s">
        <v>2879</v>
      </c>
      <c r="H1372" s="5"/>
    </row>
    <row r="1373" spans="1:8" ht="19" thickTop="1" thickBot="1" x14ac:dyDescent="0.25">
      <c r="A1373" s="65">
        <v>86010</v>
      </c>
      <c r="B1373" s="74" t="s">
        <v>1312</v>
      </c>
      <c r="C1373" s="60"/>
      <c r="D1373" s="61">
        <v>56</v>
      </c>
      <c r="E1373" s="62">
        <v>1</v>
      </c>
      <c r="F1373" s="63" t="s">
        <v>787</v>
      </c>
      <c r="G1373" s="72" t="s">
        <v>2880</v>
      </c>
      <c r="H1373" s="5"/>
    </row>
    <row r="1374" spans="1:8" ht="19" thickTop="1" thickBot="1" x14ac:dyDescent="0.25">
      <c r="A1374" s="65">
        <v>86011</v>
      </c>
      <c r="B1374" s="74" t="s">
        <v>1312</v>
      </c>
      <c r="C1374" s="60"/>
      <c r="D1374" s="61">
        <v>56</v>
      </c>
      <c r="E1374" s="62">
        <v>1</v>
      </c>
      <c r="F1374" s="63" t="s">
        <v>787</v>
      </c>
      <c r="G1374" s="72" t="s">
        <v>2881</v>
      </c>
      <c r="H1374" s="5"/>
    </row>
    <row r="1375" spans="1:8" ht="19" thickTop="1" thickBot="1" x14ac:dyDescent="0.25">
      <c r="A1375" s="65">
        <v>86012</v>
      </c>
      <c r="B1375" s="74" t="s">
        <v>1313</v>
      </c>
      <c r="C1375" s="60"/>
      <c r="D1375" s="61">
        <v>139</v>
      </c>
      <c r="E1375" s="62">
        <v>1</v>
      </c>
      <c r="F1375" s="63" t="s">
        <v>787</v>
      </c>
      <c r="G1375" s="72" t="s">
        <v>2882</v>
      </c>
      <c r="H1375" s="5"/>
    </row>
    <row r="1376" spans="1:8" ht="19" thickTop="1" thickBot="1" x14ac:dyDescent="0.25">
      <c r="A1376" s="65">
        <v>86013</v>
      </c>
      <c r="B1376" s="74" t="s">
        <v>1307</v>
      </c>
      <c r="C1376" s="60"/>
      <c r="D1376" s="61">
        <v>59</v>
      </c>
      <c r="E1376" s="62">
        <v>1</v>
      </c>
      <c r="F1376" s="63" t="s">
        <v>787</v>
      </c>
      <c r="G1376" s="72" t="s">
        <v>2883</v>
      </c>
      <c r="H1376" s="5"/>
    </row>
    <row r="1377" spans="1:8" ht="19" thickTop="1" thickBot="1" x14ac:dyDescent="0.25">
      <c r="A1377" s="65">
        <v>86014</v>
      </c>
      <c r="B1377" s="74" t="s">
        <v>1314</v>
      </c>
      <c r="C1377" s="60"/>
      <c r="D1377" s="61">
        <v>35.5</v>
      </c>
      <c r="E1377" s="62">
        <v>1</v>
      </c>
      <c r="F1377" s="63" t="s">
        <v>787</v>
      </c>
      <c r="G1377" s="72" t="s">
        <v>2884</v>
      </c>
      <c r="H1377" s="5"/>
    </row>
    <row r="1378" spans="1:8" ht="19" thickTop="1" thickBot="1" x14ac:dyDescent="0.25">
      <c r="A1378" s="65">
        <v>86015</v>
      </c>
      <c r="B1378" s="74" t="s">
        <v>1315</v>
      </c>
      <c r="C1378" s="60"/>
      <c r="D1378" s="61">
        <v>32.5</v>
      </c>
      <c r="E1378" s="62">
        <v>1</v>
      </c>
      <c r="F1378" s="63" t="s">
        <v>787</v>
      </c>
      <c r="G1378" s="72" t="s">
        <v>2885</v>
      </c>
      <c r="H1378" s="5"/>
    </row>
    <row r="1379" spans="1:8" ht="19" thickTop="1" thickBot="1" x14ac:dyDescent="0.25">
      <c r="A1379" s="65">
        <v>86016</v>
      </c>
      <c r="B1379" s="74" t="s">
        <v>1316</v>
      </c>
      <c r="C1379" s="60"/>
      <c r="D1379" s="61">
        <v>119</v>
      </c>
      <c r="E1379" s="62">
        <v>1</v>
      </c>
      <c r="F1379" s="63" t="s">
        <v>787</v>
      </c>
      <c r="G1379" s="72" t="s">
        <v>2886</v>
      </c>
      <c r="H1379" s="5"/>
    </row>
    <row r="1380" spans="1:8" ht="19" thickTop="1" thickBot="1" x14ac:dyDescent="0.25">
      <c r="A1380" s="65">
        <v>87001</v>
      </c>
      <c r="B1380" s="74" t="s">
        <v>1317</v>
      </c>
      <c r="C1380" s="60"/>
      <c r="D1380" s="61">
        <v>42.9</v>
      </c>
      <c r="E1380" s="62">
        <v>1</v>
      </c>
      <c r="F1380" s="63" t="s">
        <v>955</v>
      </c>
      <c r="G1380" s="72" t="s">
        <v>2887</v>
      </c>
      <c r="H1380" s="5"/>
    </row>
    <row r="1381" spans="1:8" ht="19" thickTop="1" thickBot="1" x14ac:dyDescent="0.25">
      <c r="A1381" s="65">
        <v>87002</v>
      </c>
      <c r="B1381" s="74" t="s">
        <v>1318</v>
      </c>
      <c r="C1381" s="60"/>
      <c r="D1381" s="61">
        <v>49.9</v>
      </c>
      <c r="E1381" s="62">
        <v>1</v>
      </c>
      <c r="F1381" s="63" t="s">
        <v>955</v>
      </c>
      <c r="G1381" s="72" t="s">
        <v>2888</v>
      </c>
      <c r="H1381" s="5"/>
    </row>
    <row r="1382" spans="1:8" ht="19" thickTop="1" thickBot="1" x14ac:dyDescent="0.25">
      <c r="A1382" s="65">
        <v>87003</v>
      </c>
      <c r="B1382" s="74" t="s">
        <v>1319</v>
      </c>
      <c r="C1382" s="60"/>
      <c r="D1382" s="61">
        <v>37.9</v>
      </c>
      <c r="E1382" s="62">
        <v>1</v>
      </c>
      <c r="F1382" s="63" t="s">
        <v>955</v>
      </c>
      <c r="G1382" s="72" t="s">
        <v>2889</v>
      </c>
      <c r="H1382" s="5"/>
    </row>
    <row r="1383" spans="1:8" ht="19" thickTop="1" thickBot="1" x14ac:dyDescent="0.25">
      <c r="A1383" s="65">
        <v>87004</v>
      </c>
      <c r="B1383" s="74" t="s">
        <v>1320</v>
      </c>
      <c r="C1383" s="60"/>
      <c r="D1383" s="61">
        <v>39.9</v>
      </c>
      <c r="E1383" s="62">
        <v>1</v>
      </c>
      <c r="F1383" s="63" t="s">
        <v>955</v>
      </c>
      <c r="G1383" s="72" t="s">
        <v>2890</v>
      </c>
      <c r="H1383" s="5"/>
    </row>
    <row r="1384" spans="1:8" ht="19" thickTop="1" thickBot="1" x14ac:dyDescent="0.25">
      <c r="A1384" s="65">
        <v>87010</v>
      </c>
      <c r="B1384" s="74" t="s">
        <v>56</v>
      </c>
      <c r="C1384" s="60"/>
      <c r="D1384" s="61">
        <v>195</v>
      </c>
      <c r="E1384" s="62">
        <v>1000</v>
      </c>
      <c r="F1384" s="63" t="s">
        <v>787</v>
      </c>
      <c r="G1384" s="72" t="s">
        <v>2891</v>
      </c>
      <c r="H1384" s="5"/>
    </row>
    <row r="1385" spans="1:8" ht="19" thickTop="1" thickBot="1" x14ac:dyDescent="0.25">
      <c r="A1385" s="65">
        <v>87020</v>
      </c>
      <c r="B1385" s="74" t="s">
        <v>1321</v>
      </c>
      <c r="C1385" s="60"/>
      <c r="D1385" s="61">
        <v>39.9</v>
      </c>
      <c r="E1385" s="62">
        <v>1</v>
      </c>
      <c r="F1385" s="63" t="s">
        <v>787</v>
      </c>
      <c r="G1385" s="72" t="s">
        <v>2892</v>
      </c>
      <c r="H1385" s="5"/>
    </row>
    <row r="1386" spans="1:8" ht="19" thickTop="1" thickBot="1" x14ac:dyDescent="0.25">
      <c r="A1386" s="65">
        <v>87030</v>
      </c>
      <c r="B1386" s="74" t="s">
        <v>1322</v>
      </c>
      <c r="C1386" s="60"/>
      <c r="D1386" s="61">
        <v>9.9</v>
      </c>
      <c r="E1386" s="62">
        <v>1</v>
      </c>
      <c r="F1386" s="63" t="s">
        <v>955</v>
      </c>
      <c r="G1386" s="72" t="s">
        <v>2893</v>
      </c>
      <c r="H1386" s="5"/>
    </row>
    <row r="1387" spans="1:8" ht="19" thickTop="1" thickBot="1" x14ac:dyDescent="0.25">
      <c r="A1387" s="65">
        <v>87031</v>
      </c>
      <c r="B1387" s="74" t="s">
        <v>1323</v>
      </c>
      <c r="C1387" s="60"/>
      <c r="D1387" s="61">
        <v>5.5</v>
      </c>
      <c r="E1387" s="62">
        <v>1</v>
      </c>
      <c r="F1387" s="63" t="s">
        <v>955</v>
      </c>
      <c r="G1387" s="72" t="s">
        <v>2894</v>
      </c>
      <c r="H1387" s="5"/>
    </row>
    <row r="1388" spans="1:8" ht="19" thickTop="1" thickBot="1" x14ac:dyDescent="0.25">
      <c r="A1388" s="65">
        <v>87032</v>
      </c>
      <c r="B1388" s="74" t="s">
        <v>1324</v>
      </c>
      <c r="C1388" s="60"/>
      <c r="D1388" s="61">
        <v>8.35</v>
      </c>
      <c r="E1388" s="62">
        <v>1</v>
      </c>
      <c r="F1388" s="63" t="s">
        <v>955</v>
      </c>
      <c r="G1388" s="72" t="s">
        <v>2895</v>
      </c>
      <c r="H1388" s="5"/>
    </row>
    <row r="1389" spans="1:8" ht="19" thickTop="1" thickBot="1" x14ac:dyDescent="0.25">
      <c r="A1389" s="65">
        <v>87041</v>
      </c>
      <c r="B1389" s="74" t="s">
        <v>1325</v>
      </c>
      <c r="C1389" s="60"/>
      <c r="D1389" s="61">
        <v>15.8</v>
      </c>
      <c r="E1389" s="62">
        <v>1</v>
      </c>
      <c r="F1389" s="63" t="s">
        <v>787</v>
      </c>
      <c r="G1389" s="72" t="s">
        <v>2896</v>
      </c>
      <c r="H1389" s="5"/>
    </row>
    <row r="1390" spans="1:8" ht="19" thickTop="1" thickBot="1" x14ac:dyDescent="0.25">
      <c r="A1390" s="65">
        <v>87051</v>
      </c>
      <c r="B1390" s="74" t="s">
        <v>1326</v>
      </c>
      <c r="C1390" s="60"/>
      <c r="D1390" s="61">
        <v>29.9</v>
      </c>
      <c r="E1390" s="62">
        <v>1</v>
      </c>
      <c r="F1390" s="63" t="s">
        <v>787</v>
      </c>
      <c r="G1390" s="72" t="s">
        <v>2897</v>
      </c>
      <c r="H1390" s="5"/>
    </row>
    <row r="1391" spans="1:8" ht="19" thickTop="1" thickBot="1" x14ac:dyDescent="0.25">
      <c r="A1391" s="65">
        <v>87052</v>
      </c>
      <c r="B1391" s="74" t="s">
        <v>1326</v>
      </c>
      <c r="C1391" s="60"/>
      <c r="D1391" s="61">
        <v>59.9</v>
      </c>
      <c r="E1391" s="62">
        <v>1</v>
      </c>
      <c r="F1391" s="63" t="s">
        <v>787</v>
      </c>
      <c r="G1391" s="72" t="s">
        <v>2898</v>
      </c>
      <c r="H1391" s="5"/>
    </row>
    <row r="1392" spans="1:8" ht="19" thickTop="1" thickBot="1" x14ac:dyDescent="0.25">
      <c r="A1392" s="65">
        <v>87053</v>
      </c>
      <c r="B1392" s="74" t="s">
        <v>1326</v>
      </c>
      <c r="C1392" s="60"/>
      <c r="D1392" s="61">
        <v>99.9</v>
      </c>
      <c r="E1392" s="62">
        <v>1</v>
      </c>
      <c r="F1392" s="63" t="s">
        <v>787</v>
      </c>
      <c r="G1392" s="72" t="s">
        <v>2899</v>
      </c>
      <c r="H1392" s="5"/>
    </row>
    <row r="1393" spans="1:8" ht="19" thickTop="1" thickBot="1" x14ac:dyDescent="0.25">
      <c r="A1393" s="65">
        <v>88001</v>
      </c>
      <c r="B1393" s="74" t="s">
        <v>1327</v>
      </c>
      <c r="C1393" s="60"/>
      <c r="D1393" s="61">
        <v>19200</v>
      </c>
      <c r="E1393" s="62">
        <v>1</v>
      </c>
      <c r="F1393" s="63" t="s">
        <v>825</v>
      </c>
      <c r="G1393" s="72" t="s">
        <v>2900</v>
      </c>
      <c r="H1393" s="5"/>
    </row>
    <row r="1394" spans="1:8" ht="19" thickTop="1" thickBot="1" x14ac:dyDescent="0.25">
      <c r="A1394" s="65">
        <v>88002</v>
      </c>
      <c r="B1394" s="74" t="s">
        <v>1328</v>
      </c>
      <c r="C1394" s="60"/>
      <c r="D1394" s="61">
        <v>19400</v>
      </c>
      <c r="E1394" s="62">
        <v>1</v>
      </c>
      <c r="F1394" s="63" t="s">
        <v>825</v>
      </c>
      <c r="G1394" s="72" t="s">
        <v>2901</v>
      </c>
      <c r="H1394" s="5"/>
    </row>
    <row r="1395" spans="1:8" ht="19" thickTop="1" thickBot="1" x14ac:dyDescent="0.25">
      <c r="A1395" s="65">
        <v>88003</v>
      </c>
      <c r="B1395" s="74" t="s">
        <v>1329</v>
      </c>
      <c r="C1395" s="60"/>
      <c r="D1395" s="61">
        <v>1500</v>
      </c>
      <c r="E1395" s="62">
        <v>1</v>
      </c>
      <c r="F1395" s="63" t="s">
        <v>825</v>
      </c>
      <c r="G1395" s="72" t="s">
        <v>2902</v>
      </c>
      <c r="H1395" s="5"/>
    </row>
    <row r="1396" spans="1:8" ht="19" thickTop="1" thickBot="1" x14ac:dyDescent="0.25">
      <c r="A1396" s="65">
        <v>88004</v>
      </c>
      <c r="B1396" s="74" t="s">
        <v>1330</v>
      </c>
      <c r="C1396" s="60"/>
      <c r="D1396" s="61">
        <v>350</v>
      </c>
      <c r="E1396" s="62">
        <v>1</v>
      </c>
      <c r="F1396" s="63" t="s">
        <v>825</v>
      </c>
      <c r="G1396" s="72" t="s">
        <v>2903</v>
      </c>
      <c r="H1396" s="5"/>
    </row>
    <row r="1397" spans="1:8" ht="19" thickTop="1" thickBot="1" x14ac:dyDescent="0.25">
      <c r="A1397" s="65">
        <v>88010</v>
      </c>
      <c r="B1397" s="74" t="s">
        <v>1331</v>
      </c>
      <c r="C1397" s="60"/>
      <c r="D1397" s="61">
        <v>99</v>
      </c>
      <c r="E1397" s="62">
        <v>1</v>
      </c>
      <c r="F1397" s="63" t="s">
        <v>825</v>
      </c>
      <c r="G1397" s="72" t="s">
        <v>2904</v>
      </c>
      <c r="H1397" s="5"/>
    </row>
    <row r="1398" spans="1:8" ht="19" thickTop="1" thickBot="1" x14ac:dyDescent="0.25">
      <c r="A1398" s="65">
        <v>88011</v>
      </c>
      <c r="B1398" s="74" t="s">
        <v>1332</v>
      </c>
      <c r="C1398" s="60"/>
      <c r="D1398" s="61">
        <v>79</v>
      </c>
      <c r="E1398" s="62">
        <v>1</v>
      </c>
      <c r="F1398" s="63" t="s">
        <v>825</v>
      </c>
      <c r="G1398" s="72" t="s">
        <v>2905</v>
      </c>
      <c r="H1398" s="5"/>
    </row>
    <row r="1399" spans="1:8" ht="19" thickTop="1" thickBot="1" x14ac:dyDescent="0.25">
      <c r="A1399" s="65">
        <v>88070</v>
      </c>
      <c r="B1399" s="74" t="s">
        <v>1333</v>
      </c>
      <c r="C1399" s="60"/>
      <c r="D1399" s="61">
        <v>3800</v>
      </c>
      <c r="E1399" s="62">
        <v>1</v>
      </c>
      <c r="F1399" s="63" t="s">
        <v>825</v>
      </c>
      <c r="G1399" s="72" t="s">
        <v>2906</v>
      </c>
      <c r="H1399" s="5"/>
    </row>
    <row r="1400" spans="1:8" ht="19" thickTop="1" thickBot="1" x14ac:dyDescent="0.25">
      <c r="A1400" s="65">
        <v>88071</v>
      </c>
      <c r="B1400" s="74" t="s">
        <v>1334</v>
      </c>
      <c r="C1400" s="60"/>
      <c r="D1400" s="61">
        <v>5850</v>
      </c>
      <c r="E1400" s="62">
        <v>1</v>
      </c>
      <c r="F1400" s="63" t="s">
        <v>825</v>
      </c>
      <c r="G1400" s="72" t="s">
        <v>2907</v>
      </c>
      <c r="H1400" s="5"/>
    </row>
    <row r="1401" spans="1:8" ht="19" thickTop="1" thickBot="1" x14ac:dyDescent="0.25">
      <c r="A1401" s="65">
        <v>88072</v>
      </c>
      <c r="B1401" s="74" t="s">
        <v>1335</v>
      </c>
      <c r="C1401" s="60"/>
      <c r="D1401" s="61">
        <v>4100</v>
      </c>
      <c r="E1401" s="62">
        <v>1</v>
      </c>
      <c r="F1401" s="63" t="s">
        <v>825</v>
      </c>
      <c r="G1401" s="72" t="s">
        <v>2908</v>
      </c>
      <c r="H1401" s="5"/>
    </row>
    <row r="1402" spans="1:8" ht="19" thickTop="1" thickBot="1" x14ac:dyDescent="0.25">
      <c r="A1402" s="65">
        <v>88080</v>
      </c>
      <c r="B1402" s="74" t="s">
        <v>1336</v>
      </c>
      <c r="C1402" s="60"/>
      <c r="D1402" s="61">
        <v>2350</v>
      </c>
      <c r="E1402" s="62">
        <v>1</v>
      </c>
      <c r="F1402" s="63" t="s">
        <v>825</v>
      </c>
      <c r="G1402" s="72" t="s">
        <v>2909</v>
      </c>
      <c r="H1402" s="5"/>
    </row>
    <row r="1403" spans="1:8" ht="19" thickTop="1" thickBot="1" x14ac:dyDescent="0.25">
      <c r="A1403" s="65">
        <v>88081</v>
      </c>
      <c r="B1403" s="74" t="s">
        <v>1337</v>
      </c>
      <c r="C1403" s="60"/>
      <c r="D1403" s="61">
        <v>4200</v>
      </c>
      <c r="E1403" s="62">
        <v>1</v>
      </c>
      <c r="F1403" s="63" t="s">
        <v>825</v>
      </c>
      <c r="G1403" s="72" t="s">
        <v>2910</v>
      </c>
      <c r="H1403" s="5"/>
    </row>
    <row r="1404" spans="1:8" ht="19" thickTop="1" thickBot="1" x14ac:dyDescent="0.25">
      <c r="A1404" s="65">
        <v>88082</v>
      </c>
      <c r="B1404" s="74" t="s">
        <v>1338</v>
      </c>
      <c r="C1404" s="60"/>
      <c r="D1404" s="61">
        <v>13500</v>
      </c>
      <c r="E1404" s="62">
        <v>1</v>
      </c>
      <c r="F1404" s="63" t="s">
        <v>825</v>
      </c>
      <c r="G1404" s="72" t="s">
        <v>2911</v>
      </c>
      <c r="H1404" s="5"/>
    </row>
    <row r="1405" spans="1:8" ht="19" thickTop="1" thickBot="1" x14ac:dyDescent="0.25">
      <c r="A1405" s="65">
        <v>88083</v>
      </c>
      <c r="B1405" s="74" t="s">
        <v>1339</v>
      </c>
      <c r="C1405" s="60"/>
      <c r="D1405" s="61">
        <v>2700</v>
      </c>
      <c r="E1405" s="62">
        <v>1</v>
      </c>
      <c r="F1405" s="63" t="s">
        <v>825</v>
      </c>
      <c r="G1405" s="72" t="s">
        <v>2912</v>
      </c>
      <c r="H1405" s="5"/>
    </row>
    <row r="1406" spans="1:8" ht="19" thickTop="1" thickBot="1" x14ac:dyDescent="0.25">
      <c r="A1406" s="65">
        <v>88888</v>
      </c>
      <c r="B1406" s="74" t="s">
        <v>1340</v>
      </c>
      <c r="C1406" s="60"/>
      <c r="D1406" s="61">
        <v>1</v>
      </c>
      <c r="E1406" s="62">
        <v>1</v>
      </c>
      <c r="F1406" s="63" t="s">
        <v>825</v>
      </c>
      <c r="G1406" s="72" t="s">
        <v>2913</v>
      </c>
      <c r="H1406" s="5"/>
    </row>
    <row r="1407" spans="1:8" ht="19" thickTop="1" thickBot="1" x14ac:dyDescent="0.25">
      <c r="A1407" s="65">
        <v>89001</v>
      </c>
      <c r="B1407" s="74" t="s">
        <v>1341</v>
      </c>
      <c r="C1407" s="60"/>
      <c r="D1407" s="61">
        <v>1199</v>
      </c>
      <c r="E1407" s="62">
        <v>1</v>
      </c>
      <c r="F1407" s="63" t="s">
        <v>825</v>
      </c>
      <c r="G1407" s="72" t="s">
        <v>2914</v>
      </c>
      <c r="H1407" s="5"/>
    </row>
    <row r="1408" spans="1:8" ht="19" thickTop="1" thickBot="1" x14ac:dyDescent="0.25">
      <c r="A1408" s="65">
        <v>89003</v>
      </c>
      <c r="B1408" s="74" t="s">
        <v>1342</v>
      </c>
      <c r="C1408" s="60"/>
      <c r="D1408" s="61">
        <v>69</v>
      </c>
      <c r="E1408" s="62">
        <v>1</v>
      </c>
      <c r="F1408" s="63" t="s">
        <v>825</v>
      </c>
      <c r="G1408" s="72" t="s">
        <v>2915</v>
      </c>
      <c r="H1408" s="5"/>
    </row>
    <row r="1409" spans="1:8" ht="19" thickTop="1" thickBot="1" x14ac:dyDescent="0.25">
      <c r="A1409" s="65">
        <v>89004</v>
      </c>
      <c r="B1409" s="74" t="s">
        <v>1343</v>
      </c>
      <c r="C1409" s="60"/>
      <c r="D1409" s="61">
        <v>89</v>
      </c>
      <c r="E1409" s="62">
        <v>1</v>
      </c>
      <c r="F1409" s="63" t="s">
        <v>825</v>
      </c>
      <c r="G1409" s="72" t="s">
        <v>2916</v>
      </c>
      <c r="H1409" s="5"/>
    </row>
    <row r="1410" spans="1:8" ht="19" thickTop="1" thickBot="1" x14ac:dyDescent="0.25">
      <c r="A1410" s="65">
        <v>89005</v>
      </c>
      <c r="B1410" s="74" t="s">
        <v>1344</v>
      </c>
      <c r="C1410" s="60"/>
      <c r="D1410" s="61">
        <v>79</v>
      </c>
      <c r="E1410" s="62">
        <v>1</v>
      </c>
      <c r="F1410" s="63" t="s">
        <v>825</v>
      </c>
      <c r="G1410" s="72" t="s">
        <v>2917</v>
      </c>
      <c r="H1410" s="5"/>
    </row>
    <row r="1411" spans="1:8" ht="19" thickTop="1" thickBot="1" x14ac:dyDescent="0.25">
      <c r="A1411" s="65">
        <v>89006</v>
      </c>
      <c r="B1411" s="74" t="s">
        <v>1345</v>
      </c>
      <c r="C1411" s="60"/>
      <c r="D1411" s="61">
        <v>389</v>
      </c>
      <c r="E1411" s="62">
        <v>1</v>
      </c>
      <c r="F1411" s="63" t="s">
        <v>825</v>
      </c>
      <c r="G1411" s="72" t="s">
        <v>2918</v>
      </c>
      <c r="H1411" s="5"/>
    </row>
    <row r="1412" spans="1:8" ht="19" thickTop="1" thickBot="1" x14ac:dyDescent="0.25">
      <c r="A1412" s="65">
        <v>89007</v>
      </c>
      <c r="B1412" s="74" t="s">
        <v>1346</v>
      </c>
      <c r="C1412" s="60"/>
      <c r="D1412" s="61">
        <v>799</v>
      </c>
      <c r="E1412" s="62">
        <v>1</v>
      </c>
      <c r="F1412" s="63" t="s">
        <v>825</v>
      </c>
      <c r="G1412" s="72" t="s">
        <v>2919</v>
      </c>
      <c r="H1412" s="5"/>
    </row>
    <row r="1413" spans="1:8" ht="19" thickTop="1" thickBot="1" x14ac:dyDescent="0.25">
      <c r="A1413" s="65">
        <v>89010</v>
      </c>
      <c r="B1413" s="74" t="s">
        <v>1347</v>
      </c>
      <c r="C1413" s="60"/>
      <c r="D1413" s="61">
        <v>39.9</v>
      </c>
      <c r="E1413" s="62">
        <v>1</v>
      </c>
      <c r="F1413" s="63" t="s">
        <v>825</v>
      </c>
      <c r="G1413" s="72" t="s">
        <v>2920</v>
      </c>
      <c r="H1413" s="5"/>
    </row>
    <row r="1414" spans="1:8" ht="19" thickTop="1" thickBot="1" x14ac:dyDescent="0.25">
      <c r="A1414" s="65">
        <v>89011</v>
      </c>
      <c r="B1414" s="74" t="s">
        <v>1348</v>
      </c>
      <c r="C1414" s="60"/>
      <c r="D1414" s="61">
        <v>149</v>
      </c>
      <c r="E1414" s="62">
        <v>1</v>
      </c>
      <c r="F1414" s="63" t="s">
        <v>825</v>
      </c>
      <c r="G1414" s="72" t="s">
        <v>2921</v>
      </c>
      <c r="H1414" s="5"/>
    </row>
    <row r="1415" spans="1:8" ht="19" thickTop="1" thickBot="1" x14ac:dyDescent="0.25">
      <c r="A1415" s="65">
        <v>89012</v>
      </c>
      <c r="B1415" s="74" t="s">
        <v>1349</v>
      </c>
      <c r="C1415" s="60"/>
      <c r="D1415" s="61">
        <v>59.9</v>
      </c>
      <c r="E1415" s="62">
        <v>1</v>
      </c>
      <c r="F1415" s="63" t="s">
        <v>825</v>
      </c>
      <c r="G1415" s="72" t="s">
        <v>2922</v>
      </c>
      <c r="H1415" s="5"/>
    </row>
    <row r="1416" spans="1:8" ht="19" thickTop="1" thickBot="1" x14ac:dyDescent="0.25">
      <c r="A1416" s="65">
        <v>89013</v>
      </c>
      <c r="B1416" s="74" t="s">
        <v>1350</v>
      </c>
      <c r="C1416" s="60"/>
      <c r="D1416" s="61">
        <v>33.9</v>
      </c>
      <c r="E1416" s="62">
        <v>1</v>
      </c>
      <c r="F1416" s="63" t="s">
        <v>825</v>
      </c>
      <c r="G1416" s="72" t="s">
        <v>2923</v>
      </c>
      <c r="H1416" s="5"/>
    </row>
    <row r="1417" spans="1:8" ht="19" thickTop="1" thickBot="1" x14ac:dyDescent="0.25">
      <c r="A1417" s="65">
        <v>89014</v>
      </c>
      <c r="B1417" s="74" t="s">
        <v>1351</v>
      </c>
      <c r="C1417" s="60"/>
      <c r="D1417" s="61">
        <v>89</v>
      </c>
      <c r="E1417" s="62">
        <v>1</v>
      </c>
      <c r="F1417" s="63" t="s">
        <v>825</v>
      </c>
      <c r="G1417" s="72" t="s">
        <v>2924</v>
      </c>
      <c r="H1417" s="5"/>
    </row>
    <row r="1418" spans="1:8" ht="19" thickTop="1" thickBot="1" x14ac:dyDescent="0.25">
      <c r="A1418" s="65">
        <v>89015</v>
      </c>
      <c r="B1418" s="74" t="s">
        <v>1352</v>
      </c>
      <c r="C1418" s="60"/>
      <c r="D1418" s="61">
        <v>490</v>
      </c>
      <c r="E1418" s="62">
        <v>1</v>
      </c>
      <c r="F1418" s="63" t="s">
        <v>825</v>
      </c>
      <c r="G1418" s="72" t="s">
        <v>2925</v>
      </c>
      <c r="H1418" s="5"/>
    </row>
    <row r="1419" spans="1:8" ht="19" thickTop="1" thickBot="1" x14ac:dyDescent="0.25">
      <c r="A1419" s="65">
        <v>89016</v>
      </c>
      <c r="B1419" s="74" t="s">
        <v>1353</v>
      </c>
      <c r="C1419" s="60"/>
      <c r="D1419" s="61">
        <v>83</v>
      </c>
      <c r="E1419" s="62">
        <v>1</v>
      </c>
      <c r="F1419" s="63" t="s">
        <v>825</v>
      </c>
      <c r="G1419" s="72" t="s">
        <v>2926</v>
      </c>
      <c r="H1419" s="5"/>
    </row>
    <row r="1420" spans="1:8" ht="19" thickTop="1" thickBot="1" x14ac:dyDescent="0.25">
      <c r="A1420" s="65">
        <v>89017</v>
      </c>
      <c r="B1420" s="74" t="s">
        <v>1354</v>
      </c>
      <c r="C1420" s="60"/>
      <c r="D1420" s="61">
        <v>169</v>
      </c>
      <c r="E1420" s="62">
        <v>1</v>
      </c>
      <c r="F1420" s="63" t="s">
        <v>825</v>
      </c>
      <c r="G1420" s="72" t="s">
        <v>2927</v>
      </c>
      <c r="H1420" s="5"/>
    </row>
    <row r="1421" spans="1:8" ht="19" thickTop="1" thickBot="1" x14ac:dyDescent="0.25">
      <c r="A1421" s="65">
        <v>89020</v>
      </c>
      <c r="B1421" s="74" t="s">
        <v>1355</v>
      </c>
      <c r="C1421" s="60"/>
      <c r="D1421" s="61">
        <v>49.5</v>
      </c>
      <c r="E1421" s="62">
        <v>1</v>
      </c>
      <c r="F1421" s="63" t="s">
        <v>825</v>
      </c>
      <c r="G1421" s="72" t="s">
        <v>1494</v>
      </c>
      <c r="H1421" s="5"/>
    </row>
    <row r="1422" spans="1:8" ht="19" thickTop="1" thickBot="1" x14ac:dyDescent="0.25">
      <c r="A1422" s="65">
        <v>89021</v>
      </c>
      <c r="B1422" s="74" t="s">
        <v>1356</v>
      </c>
      <c r="C1422" s="60"/>
      <c r="D1422" s="61">
        <v>359</v>
      </c>
      <c r="E1422" s="62">
        <v>1</v>
      </c>
      <c r="F1422" s="63" t="s">
        <v>825</v>
      </c>
      <c r="G1422" s="72" t="s">
        <v>2928</v>
      </c>
      <c r="H1422" s="5"/>
    </row>
    <row r="1423" spans="1:8" ht="19" thickTop="1" thickBot="1" x14ac:dyDescent="0.25">
      <c r="A1423" s="65">
        <v>89022</v>
      </c>
      <c r="B1423" s="74" t="s">
        <v>1357</v>
      </c>
      <c r="C1423" s="60"/>
      <c r="D1423" s="61">
        <v>489</v>
      </c>
      <c r="E1423" s="62">
        <v>1</v>
      </c>
      <c r="F1423" s="63" t="s">
        <v>825</v>
      </c>
      <c r="G1423" s="72" t="s">
        <v>2929</v>
      </c>
      <c r="H1423" s="5"/>
    </row>
    <row r="1424" spans="1:8" ht="19" thickTop="1" thickBot="1" x14ac:dyDescent="0.25">
      <c r="A1424" s="65">
        <v>89023</v>
      </c>
      <c r="B1424" s="74" t="s">
        <v>1358</v>
      </c>
      <c r="C1424" s="60"/>
      <c r="D1424" s="61">
        <v>399</v>
      </c>
      <c r="E1424" s="62">
        <v>1</v>
      </c>
      <c r="F1424" s="63" t="s">
        <v>825</v>
      </c>
      <c r="G1424" s="72" t="s">
        <v>2930</v>
      </c>
      <c r="H1424" s="5"/>
    </row>
    <row r="1425" spans="1:8" ht="19" thickTop="1" thickBot="1" x14ac:dyDescent="0.25">
      <c r="A1425" s="65">
        <v>89024</v>
      </c>
      <c r="B1425" s="74" t="s">
        <v>1359</v>
      </c>
      <c r="C1425" s="60"/>
      <c r="D1425" s="61">
        <v>499</v>
      </c>
      <c r="E1425" s="62">
        <v>1</v>
      </c>
      <c r="F1425" s="63" t="s">
        <v>825</v>
      </c>
      <c r="G1425" s="72" t="s">
        <v>2931</v>
      </c>
      <c r="H1425" s="5"/>
    </row>
    <row r="1426" spans="1:8" ht="19" thickTop="1" thickBot="1" x14ac:dyDescent="0.25">
      <c r="A1426" s="65">
        <v>89025</v>
      </c>
      <c r="B1426" s="74" t="s">
        <v>1359</v>
      </c>
      <c r="C1426" s="60"/>
      <c r="D1426" s="61">
        <v>599</v>
      </c>
      <c r="E1426" s="62">
        <v>1</v>
      </c>
      <c r="F1426" s="63" t="s">
        <v>825</v>
      </c>
      <c r="G1426" s="72" t="s">
        <v>2932</v>
      </c>
      <c r="H1426" s="5"/>
    </row>
    <row r="1427" spans="1:8" ht="19" thickTop="1" thickBot="1" x14ac:dyDescent="0.25">
      <c r="A1427" s="65">
        <v>89026</v>
      </c>
      <c r="B1427" s="74" t="s">
        <v>1360</v>
      </c>
      <c r="C1427" s="60"/>
      <c r="D1427" s="61">
        <v>14.1</v>
      </c>
      <c r="E1427" s="62">
        <v>1</v>
      </c>
      <c r="F1427" s="63" t="s">
        <v>825</v>
      </c>
      <c r="G1427" s="72" t="s">
        <v>2933</v>
      </c>
      <c r="H1427" s="5"/>
    </row>
    <row r="1428" spans="1:8" ht="19" thickTop="1" thickBot="1" x14ac:dyDescent="0.25">
      <c r="A1428" s="65">
        <v>89027</v>
      </c>
      <c r="B1428" s="74" t="s">
        <v>1361</v>
      </c>
      <c r="C1428" s="60"/>
      <c r="D1428" s="61">
        <v>6.4</v>
      </c>
      <c r="E1428" s="62">
        <v>1</v>
      </c>
      <c r="F1428" s="63" t="s">
        <v>825</v>
      </c>
      <c r="G1428" s="72" t="s">
        <v>2934</v>
      </c>
      <c r="H1428" s="5"/>
    </row>
    <row r="1429" spans="1:8" ht="19" thickTop="1" thickBot="1" x14ac:dyDescent="0.25">
      <c r="A1429" s="65">
        <v>89030</v>
      </c>
      <c r="B1429" s="74" t="s">
        <v>1362</v>
      </c>
      <c r="C1429" s="60"/>
      <c r="D1429" s="61">
        <v>449</v>
      </c>
      <c r="E1429" s="62">
        <v>1</v>
      </c>
      <c r="F1429" s="63" t="s">
        <v>825</v>
      </c>
      <c r="G1429" s="72" t="s">
        <v>2935</v>
      </c>
      <c r="H1429" s="5"/>
    </row>
    <row r="1430" spans="1:8" ht="19" thickTop="1" thickBot="1" x14ac:dyDescent="0.25">
      <c r="A1430" s="65">
        <v>89031</v>
      </c>
      <c r="B1430" s="74" t="s">
        <v>1363</v>
      </c>
      <c r="C1430" s="60"/>
      <c r="D1430" s="61">
        <v>139</v>
      </c>
      <c r="E1430" s="62">
        <v>1</v>
      </c>
      <c r="F1430" s="63" t="s">
        <v>825</v>
      </c>
      <c r="G1430" s="72" t="s">
        <v>2936</v>
      </c>
      <c r="H1430" s="5"/>
    </row>
    <row r="1431" spans="1:8" ht="19" thickTop="1" thickBot="1" x14ac:dyDescent="0.25">
      <c r="A1431" s="65">
        <v>89032</v>
      </c>
      <c r="B1431" s="74" t="s">
        <v>1364</v>
      </c>
      <c r="C1431" s="60"/>
      <c r="D1431" s="61">
        <v>479</v>
      </c>
      <c r="E1431" s="62">
        <v>1</v>
      </c>
      <c r="F1431" s="63" t="s">
        <v>825</v>
      </c>
      <c r="G1431" s="72" t="s">
        <v>2937</v>
      </c>
      <c r="H1431" s="5"/>
    </row>
    <row r="1432" spans="1:8" ht="19" thickTop="1" thickBot="1" x14ac:dyDescent="0.25">
      <c r="A1432" s="65">
        <v>89033</v>
      </c>
      <c r="B1432" s="74" t="s">
        <v>1365</v>
      </c>
      <c r="C1432" s="60"/>
      <c r="D1432" s="61">
        <v>899</v>
      </c>
      <c r="E1432" s="62">
        <v>1</v>
      </c>
      <c r="F1432" s="63" t="s">
        <v>825</v>
      </c>
      <c r="G1432" s="72" t="s">
        <v>2938</v>
      </c>
      <c r="H1432" s="5"/>
    </row>
    <row r="1433" spans="1:8" ht="19" thickTop="1" thickBot="1" x14ac:dyDescent="0.25">
      <c r="A1433" s="65">
        <v>89034</v>
      </c>
      <c r="B1433" s="74" t="s">
        <v>1366</v>
      </c>
      <c r="C1433" s="60"/>
      <c r="D1433" s="61">
        <v>6230</v>
      </c>
      <c r="E1433" s="62">
        <v>1</v>
      </c>
      <c r="F1433" s="63" t="s">
        <v>825</v>
      </c>
      <c r="G1433" s="72" t="s">
        <v>2939</v>
      </c>
      <c r="H1433" s="5"/>
    </row>
    <row r="1434" spans="1:8" ht="19" thickTop="1" thickBot="1" x14ac:dyDescent="0.25">
      <c r="A1434" s="65">
        <v>89035</v>
      </c>
      <c r="B1434" s="74" t="s">
        <v>1367</v>
      </c>
      <c r="C1434" s="60"/>
      <c r="D1434" s="61">
        <v>4045</v>
      </c>
      <c r="E1434" s="62">
        <v>1</v>
      </c>
      <c r="F1434" s="63" t="s">
        <v>825</v>
      </c>
      <c r="G1434" s="72" t="s">
        <v>2940</v>
      </c>
      <c r="H1434" s="5"/>
    </row>
    <row r="1435" spans="1:8" ht="19" thickTop="1" thickBot="1" x14ac:dyDescent="0.25">
      <c r="A1435" s="65">
        <v>89036</v>
      </c>
      <c r="B1435" s="74" t="s">
        <v>1368</v>
      </c>
      <c r="C1435" s="60"/>
      <c r="D1435" s="61">
        <v>6780</v>
      </c>
      <c r="E1435" s="62">
        <v>1</v>
      </c>
      <c r="F1435" s="63" t="s">
        <v>825</v>
      </c>
      <c r="G1435" s="72" t="s">
        <v>2941</v>
      </c>
      <c r="H1435" s="5"/>
    </row>
    <row r="1436" spans="1:8" ht="19" thickTop="1" thickBot="1" x14ac:dyDescent="0.25">
      <c r="A1436" s="65">
        <v>89037</v>
      </c>
      <c r="B1436" s="74" t="s">
        <v>1369</v>
      </c>
      <c r="C1436" s="60"/>
      <c r="D1436" s="61">
        <v>10790</v>
      </c>
      <c r="E1436" s="62">
        <v>1</v>
      </c>
      <c r="F1436" s="63" t="s">
        <v>825</v>
      </c>
      <c r="G1436" s="72" t="s">
        <v>2942</v>
      </c>
      <c r="H1436" s="5"/>
    </row>
    <row r="1437" spans="1:8" ht="19" thickTop="1" thickBot="1" x14ac:dyDescent="0.25">
      <c r="A1437" s="65">
        <v>89038</v>
      </c>
      <c r="B1437" s="74" t="s">
        <v>1370</v>
      </c>
      <c r="C1437" s="60"/>
      <c r="D1437" s="61">
        <v>599</v>
      </c>
      <c r="E1437" s="62">
        <v>1</v>
      </c>
      <c r="F1437" s="63" t="s">
        <v>825</v>
      </c>
      <c r="G1437" s="72" t="s">
        <v>2943</v>
      </c>
      <c r="H1437" s="5"/>
    </row>
    <row r="1438" spans="1:8" ht="19" thickTop="1" thickBot="1" x14ac:dyDescent="0.25">
      <c r="A1438" s="65">
        <v>89039</v>
      </c>
      <c r="B1438" s="74" t="s">
        <v>1371</v>
      </c>
      <c r="C1438" s="60"/>
      <c r="D1438" s="61">
        <v>25900</v>
      </c>
      <c r="E1438" s="62">
        <v>1</v>
      </c>
      <c r="F1438" s="63" t="s">
        <v>825</v>
      </c>
      <c r="G1438" s="72" t="s">
        <v>2944</v>
      </c>
      <c r="H1438" s="5"/>
    </row>
    <row r="1439" spans="1:8" ht="19" thickTop="1" thickBot="1" x14ac:dyDescent="0.25">
      <c r="A1439" s="65">
        <v>89040</v>
      </c>
      <c r="B1439" s="74" t="s">
        <v>1372</v>
      </c>
      <c r="C1439" s="60"/>
      <c r="D1439" s="61">
        <v>139</v>
      </c>
      <c r="E1439" s="62">
        <v>1</v>
      </c>
      <c r="F1439" s="63" t="s">
        <v>825</v>
      </c>
      <c r="G1439" s="72" t="s">
        <v>2945</v>
      </c>
      <c r="H1439" s="5"/>
    </row>
    <row r="1440" spans="1:8" ht="19" thickTop="1" thickBot="1" x14ac:dyDescent="0.25">
      <c r="A1440" s="65">
        <v>89041</v>
      </c>
      <c r="B1440" s="74" t="s">
        <v>1373</v>
      </c>
      <c r="C1440" s="60"/>
      <c r="D1440" s="61">
        <v>935</v>
      </c>
      <c r="E1440" s="62">
        <v>1</v>
      </c>
      <c r="F1440" s="63" t="s">
        <v>825</v>
      </c>
      <c r="G1440" s="72" t="s">
        <v>2946</v>
      </c>
      <c r="H1440" s="5"/>
    </row>
    <row r="1441" spans="1:8" ht="19" thickTop="1" thickBot="1" x14ac:dyDescent="0.25">
      <c r="A1441" s="65">
        <v>89045</v>
      </c>
      <c r="B1441" s="74" t="s">
        <v>1374</v>
      </c>
      <c r="C1441" s="60"/>
      <c r="D1441" s="61">
        <v>19.899999999999999</v>
      </c>
      <c r="E1441" s="62">
        <v>1</v>
      </c>
      <c r="F1441" s="63" t="s">
        <v>825</v>
      </c>
      <c r="G1441" s="72" t="s">
        <v>2947</v>
      </c>
      <c r="H1441" s="5"/>
    </row>
    <row r="1442" spans="1:8" ht="19" thickTop="1" thickBot="1" x14ac:dyDescent="0.25">
      <c r="A1442" s="65">
        <v>89050</v>
      </c>
      <c r="B1442" s="74" t="s">
        <v>1375</v>
      </c>
      <c r="C1442" s="60"/>
      <c r="D1442" s="61">
        <v>1990</v>
      </c>
      <c r="E1442" s="62">
        <v>1</v>
      </c>
      <c r="F1442" s="63" t="s">
        <v>825</v>
      </c>
      <c r="G1442" s="72" t="s">
        <v>2948</v>
      </c>
      <c r="H1442" s="5"/>
    </row>
    <row r="1443" spans="1:8" ht="19" thickTop="1" thickBot="1" x14ac:dyDescent="0.25">
      <c r="A1443" s="65">
        <v>89051</v>
      </c>
      <c r="B1443" s="74" t="s">
        <v>1376</v>
      </c>
      <c r="C1443" s="60"/>
      <c r="D1443" s="61">
        <v>1750</v>
      </c>
      <c r="E1443" s="62">
        <v>1</v>
      </c>
      <c r="F1443" s="63" t="s">
        <v>825</v>
      </c>
      <c r="G1443" s="72" t="s">
        <v>2949</v>
      </c>
      <c r="H1443" s="5"/>
    </row>
    <row r="1444" spans="1:8" ht="19" thickTop="1" thickBot="1" x14ac:dyDescent="0.25">
      <c r="A1444" s="65">
        <v>89052</v>
      </c>
      <c r="B1444" s="74" t="s">
        <v>1377</v>
      </c>
      <c r="C1444" s="60"/>
      <c r="D1444" s="61">
        <v>1495</v>
      </c>
      <c r="E1444" s="62">
        <v>1</v>
      </c>
      <c r="F1444" s="63" t="s">
        <v>825</v>
      </c>
      <c r="G1444" s="72" t="s">
        <v>2950</v>
      </c>
      <c r="H1444" s="5"/>
    </row>
    <row r="1445" spans="1:8" ht="19" thickTop="1" thickBot="1" x14ac:dyDescent="0.25">
      <c r="A1445" s="65">
        <v>89053</v>
      </c>
      <c r="B1445" s="74" t="s">
        <v>1378</v>
      </c>
      <c r="C1445" s="60"/>
      <c r="D1445" s="61">
        <v>2780</v>
      </c>
      <c r="E1445" s="62">
        <v>1</v>
      </c>
      <c r="F1445" s="63" t="s">
        <v>825</v>
      </c>
      <c r="G1445" s="72" t="s">
        <v>2951</v>
      </c>
      <c r="H1445" s="5"/>
    </row>
    <row r="1446" spans="1:8" ht="19" thickTop="1" thickBot="1" x14ac:dyDescent="0.25">
      <c r="A1446" s="65">
        <v>89057</v>
      </c>
      <c r="B1446" s="74" t="s">
        <v>1379</v>
      </c>
      <c r="C1446" s="60"/>
      <c r="D1446" s="61">
        <v>69</v>
      </c>
      <c r="E1446" s="62">
        <v>1</v>
      </c>
      <c r="F1446" s="63" t="s">
        <v>825</v>
      </c>
      <c r="G1446" s="72" t="s">
        <v>2952</v>
      </c>
      <c r="H1446" s="5"/>
    </row>
    <row r="1447" spans="1:8" ht="19" thickTop="1" thickBot="1" x14ac:dyDescent="0.25">
      <c r="A1447" s="65">
        <v>89058</v>
      </c>
      <c r="B1447" s="74" t="s">
        <v>1379</v>
      </c>
      <c r="C1447" s="60"/>
      <c r="D1447" s="61">
        <v>79</v>
      </c>
      <c r="E1447" s="62">
        <v>1</v>
      </c>
      <c r="F1447" s="63" t="s">
        <v>825</v>
      </c>
      <c r="G1447" s="72" t="s">
        <v>2953</v>
      </c>
      <c r="H1447" s="5"/>
    </row>
    <row r="1448" spans="1:8" ht="19" thickTop="1" thickBot="1" x14ac:dyDescent="0.25">
      <c r="A1448" s="65">
        <v>89059</v>
      </c>
      <c r="B1448" s="74" t="s">
        <v>1380</v>
      </c>
      <c r="C1448" s="60"/>
      <c r="D1448" s="61">
        <v>89</v>
      </c>
      <c r="E1448" s="62">
        <v>1</v>
      </c>
      <c r="F1448" s="63" t="s">
        <v>825</v>
      </c>
      <c r="G1448" s="72" t="s">
        <v>2954</v>
      </c>
      <c r="H1448" s="5"/>
    </row>
    <row r="1449" spans="1:8" ht="19" thickTop="1" thickBot="1" x14ac:dyDescent="0.25">
      <c r="A1449" s="65">
        <v>89060</v>
      </c>
      <c r="B1449" s="74" t="s">
        <v>1381</v>
      </c>
      <c r="C1449" s="60"/>
      <c r="D1449" s="61">
        <v>79</v>
      </c>
      <c r="E1449" s="62">
        <v>1</v>
      </c>
      <c r="F1449" s="63" t="s">
        <v>825</v>
      </c>
      <c r="G1449" s="72" t="s">
        <v>2955</v>
      </c>
      <c r="H1449" s="5"/>
    </row>
    <row r="1450" spans="1:8" ht="19" thickTop="1" thickBot="1" x14ac:dyDescent="0.25">
      <c r="A1450" s="65">
        <v>89061</v>
      </c>
      <c r="B1450" s="74" t="s">
        <v>1381</v>
      </c>
      <c r="C1450" s="60"/>
      <c r="D1450" s="61">
        <v>89</v>
      </c>
      <c r="E1450" s="62">
        <v>1</v>
      </c>
      <c r="F1450" s="63" t="s">
        <v>825</v>
      </c>
      <c r="G1450" s="72" t="s">
        <v>2956</v>
      </c>
      <c r="H1450" s="5"/>
    </row>
    <row r="1451" spans="1:8" ht="19" thickTop="1" thickBot="1" x14ac:dyDescent="0.25">
      <c r="A1451" s="65">
        <v>89062</v>
      </c>
      <c r="B1451" s="74" t="s">
        <v>1382</v>
      </c>
      <c r="C1451" s="60"/>
      <c r="D1451" s="61">
        <v>1090</v>
      </c>
      <c r="E1451" s="62">
        <v>1</v>
      </c>
      <c r="F1451" s="63" t="s">
        <v>825</v>
      </c>
      <c r="G1451" s="72" t="s">
        <v>2957</v>
      </c>
      <c r="H1451" s="5"/>
    </row>
    <row r="1452" spans="1:8" ht="19" thickTop="1" thickBot="1" x14ac:dyDescent="0.25">
      <c r="A1452" s="65">
        <v>89063</v>
      </c>
      <c r="B1452" s="74" t="s">
        <v>1383</v>
      </c>
      <c r="C1452" s="60"/>
      <c r="D1452" s="61">
        <v>299</v>
      </c>
      <c r="E1452" s="62">
        <v>1</v>
      </c>
      <c r="F1452" s="63" t="s">
        <v>825</v>
      </c>
      <c r="G1452" s="72" t="s">
        <v>2958</v>
      </c>
      <c r="H1452" s="5"/>
    </row>
    <row r="1453" spans="1:8" ht="19" thickTop="1" thickBot="1" x14ac:dyDescent="0.25">
      <c r="A1453" s="65">
        <v>89064</v>
      </c>
      <c r="B1453" s="74" t="s">
        <v>1384</v>
      </c>
      <c r="C1453" s="60"/>
      <c r="D1453" s="61">
        <v>1390</v>
      </c>
      <c r="E1453" s="62">
        <v>1</v>
      </c>
      <c r="F1453" s="63" t="s">
        <v>825</v>
      </c>
      <c r="G1453" s="72" t="s">
        <v>2959</v>
      </c>
      <c r="H1453" s="5"/>
    </row>
    <row r="1454" spans="1:8" ht="19" thickTop="1" thickBot="1" x14ac:dyDescent="0.25">
      <c r="A1454" s="65">
        <v>89065</v>
      </c>
      <c r="B1454" s="74" t="s">
        <v>1385</v>
      </c>
      <c r="C1454" s="60"/>
      <c r="D1454" s="61">
        <v>1098</v>
      </c>
      <c r="E1454" s="62">
        <v>1</v>
      </c>
      <c r="F1454" s="63" t="s">
        <v>825</v>
      </c>
      <c r="G1454" s="72" t="s">
        <v>2960</v>
      </c>
      <c r="H1454" s="5"/>
    </row>
    <row r="1455" spans="1:8" ht="19" thickTop="1" thickBot="1" x14ac:dyDescent="0.25">
      <c r="A1455" s="65">
        <v>89066</v>
      </c>
      <c r="B1455" s="74" t="s">
        <v>1386</v>
      </c>
      <c r="C1455" s="60"/>
      <c r="D1455" s="61">
        <v>649</v>
      </c>
      <c r="E1455" s="62">
        <v>1</v>
      </c>
      <c r="F1455" s="63" t="s">
        <v>825</v>
      </c>
      <c r="G1455" s="72" t="s">
        <v>2961</v>
      </c>
      <c r="H1455" s="5"/>
    </row>
    <row r="1456" spans="1:8" ht="19" thickTop="1" thickBot="1" x14ac:dyDescent="0.25">
      <c r="A1456" s="65">
        <v>89067</v>
      </c>
      <c r="B1456" s="74" t="s">
        <v>1387</v>
      </c>
      <c r="C1456" s="60"/>
      <c r="D1456" s="61">
        <v>35</v>
      </c>
      <c r="E1456" s="62">
        <v>1</v>
      </c>
      <c r="F1456" s="63" t="s">
        <v>825</v>
      </c>
      <c r="G1456" s="72" t="s">
        <v>2962</v>
      </c>
      <c r="H1456" s="5"/>
    </row>
    <row r="1457" spans="1:8" ht="19" thickTop="1" thickBot="1" x14ac:dyDescent="0.25">
      <c r="A1457" s="65">
        <v>89068</v>
      </c>
      <c r="B1457" s="74" t="s">
        <v>1388</v>
      </c>
      <c r="C1457" s="60"/>
      <c r="D1457" s="61">
        <v>499</v>
      </c>
      <c r="E1457" s="62">
        <v>1</v>
      </c>
      <c r="F1457" s="63" t="s">
        <v>825</v>
      </c>
      <c r="G1457" s="72" t="s">
        <v>2963</v>
      </c>
      <c r="H1457" s="5"/>
    </row>
    <row r="1458" spans="1:8" ht="19" thickTop="1" thickBot="1" x14ac:dyDescent="0.25">
      <c r="A1458" s="65">
        <v>89075</v>
      </c>
      <c r="B1458" s="74" t="s">
        <v>1389</v>
      </c>
      <c r="C1458" s="60"/>
      <c r="D1458" s="61">
        <v>1578</v>
      </c>
      <c r="E1458" s="62">
        <v>1</v>
      </c>
      <c r="F1458" s="63" t="s">
        <v>825</v>
      </c>
      <c r="G1458" s="72" t="s">
        <v>2964</v>
      </c>
      <c r="H1458" s="5"/>
    </row>
    <row r="1459" spans="1:8" ht="19" thickTop="1" thickBot="1" x14ac:dyDescent="0.25">
      <c r="A1459" s="65">
        <v>89076</v>
      </c>
      <c r="B1459" s="74" t="s">
        <v>1390</v>
      </c>
      <c r="C1459" s="60"/>
      <c r="D1459" s="61">
        <v>15940</v>
      </c>
      <c r="E1459" s="62">
        <v>1</v>
      </c>
      <c r="F1459" s="63" t="s">
        <v>825</v>
      </c>
      <c r="G1459" s="72" t="s">
        <v>2965</v>
      </c>
      <c r="H1459" s="5"/>
    </row>
    <row r="1460" spans="1:8" ht="19" thickTop="1" thickBot="1" x14ac:dyDescent="0.25">
      <c r="A1460" s="65">
        <v>89080</v>
      </c>
      <c r="B1460" s="74" t="s">
        <v>1391</v>
      </c>
      <c r="C1460" s="60"/>
      <c r="D1460" s="61">
        <v>3150</v>
      </c>
      <c r="E1460" s="62">
        <v>1</v>
      </c>
      <c r="F1460" s="63" t="s">
        <v>825</v>
      </c>
      <c r="G1460" s="72" t="s">
        <v>2966</v>
      </c>
      <c r="H1460" s="5"/>
    </row>
    <row r="1461" spans="1:8" ht="19" thickTop="1" thickBot="1" x14ac:dyDescent="0.25">
      <c r="A1461" s="65">
        <v>89081</v>
      </c>
      <c r="B1461" s="74" t="s">
        <v>1392</v>
      </c>
      <c r="C1461" s="60"/>
      <c r="D1461" s="61">
        <v>3150</v>
      </c>
      <c r="E1461" s="62">
        <v>1</v>
      </c>
      <c r="F1461" s="63" t="s">
        <v>825</v>
      </c>
      <c r="G1461" s="72" t="s">
        <v>2967</v>
      </c>
      <c r="H1461" s="5"/>
    </row>
    <row r="1462" spans="1:8" ht="19" thickTop="1" thickBot="1" x14ac:dyDescent="0.25">
      <c r="A1462" s="65">
        <v>89082</v>
      </c>
      <c r="B1462" s="74" t="s">
        <v>1393</v>
      </c>
      <c r="C1462" s="60"/>
      <c r="D1462" s="61">
        <v>540</v>
      </c>
      <c r="E1462" s="62">
        <v>1</v>
      </c>
      <c r="F1462" s="63" t="s">
        <v>825</v>
      </c>
      <c r="G1462" s="72" t="s">
        <v>2968</v>
      </c>
      <c r="H1462" s="5"/>
    </row>
    <row r="1463" spans="1:8" ht="19" thickTop="1" thickBot="1" x14ac:dyDescent="0.25">
      <c r="A1463" s="65">
        <v>89083</v>
      </c>
      <c r="B1463" s="74" t="s">
        <v>1394</v>
      </c>
      <c r="C1463" s="60"/>
      <c r="D1463" s="61">
        <v>10550</v>
      </c>
      <c r="E1463" s="62">
        <v>1</v>
      </c>
      <c r="F1463" s="63" t="s">
        <v>825</v>
      </c>
      <c r="G1463" s="72" t="s">
        <v>2969</v>
      </c>
      <c r="H1463" s="5"/>
    </row>
    <row r="1464" spans="1:8" ht="19" thickTop="1" thickBot="1" x14ac:dyDescent="0.25">
      <c r="A1464" s="65">
        <v>89090</v>
      </c>
      <c r="B1464" s="74" t="s">
        <v>1395</v>
      </c>
      <c r="C1464" s="60"/>
      <c r="D1464" s="61">
        <v>2699</v>
      </c>
      <c r="E1464" s="62">
        <v>1</v>
      </c>
      <c r="F1464" s="63" t="s">
        <v>825</v>
      </c>
      <c r="G1464" s="72" t="s">
        <v>2970</v>
      </c>
      <c r="H1464" s="5"/>
    </row>
    <row r="1465" spans="1:8" ht="19" thickTop="1" thickBot="1" x14ac:dyDescent="0.25">
      <c r="A1465" s="65">
        <v>89091</v>
      </c>
      <c r="B1465" s="74" t="s">
        <v>1396</v>
      </c>
      <c r="C1465" s="60"/>
      <c r="D1465" s="61">
        <v>3050</v>
      </c>
      <c r="E1465" s="62">
        <v>1</v>
      </c>
      <c r="F1465" s="63" t="s">
        <v>825</v>
      </c>
      <c r="G1465" s="72" t="s">
        <v>2971</v>
      </c>
      <c r="H1465" s="5"/>
    </row>
    <row r="1466" spans="1:8" ht="19" thickTop="1" thickBot="1" x14ac:dyDescent="0.25">
      <c r="A1466" s="65">
        <v>89092</v>
      </c>
      <c r="B1466" s="74" t="s">
        <v>1397</v>
      </c>
      <c r="C1466" s="60"/>
      <c r="D1466" s="61">
        <v>7490</v>
      </c>
      <c r="E1466" s="62">
        <v>1</v>
      </c>
      <c r="F1466" s="63" t="s">
        <v>825</v>
      </c>
      <c r="G1466" s="72" t="s">
        <v>2972</v>
      </c>
      <c r="H1466" s="5"/>
    </row>
    <row r="1467" spans="1:8" ht="19" thickTop="1" thickBot="1" x14ac:dyDescent="0.25">
      <c r="A1467" s="65">
        <v>89093</v>
      </c>
      <c r="B1467" s="74" t="s">
        <v>1398</v>
      </c>
      <c r="C1467" s="60"/>
      <c r="D1467" s="61">
        <v>8650</v>
      </c>
      <c r="E1467" s="62">
        <v>1</v>
      </c>
      <c r="F1467" s="63" t="s">
        <v>825</v>
      </c>
      <c r="G1467" s="72" t="s">
        <v>2973</v>
      </c>
      <c r="H1467" s="5"/>
    </row>
    <row r="1468" spans="1:8" ht="19" thickTop="1" thickBot="1" x14ac:dyDescent="0.25">
      <c r="A1468" s="65">
        <v>89101</v>
      </c>
      <c r="B1468" s="74" t="s">
        <v>1399</v>
      </c>
      <c r="C1468" s="60"/>
      <c r="D1468" s="61">
        <v>185</v>
      </c>
      <c r="E1468" s="62">
        <v>1</v>
      </c>
      <c r="F1468" s="63" t="s">
        <v>825</v>
      </c>
      <c r="G1468" s="72" t="s">
        <v>2974</v>
      </c>
      <c r="H1468" s="5"/>
    </row>
    <row r="1469" spans="1:8" ht="19" thickTop="1" thickBot="1" x14ac:dyDescent="0.25">
      <c r="A1469" s="65">
        <v>89102</v>
      </c>
      <c r="B1469" s="74" t="s">
        <v>1400</v>
      </c>
      <c r="C1469" s="60"/>
      <c r="D1469" s="61">
        <v>99</v>
      </c>
      <c r="E1469" s="62">
        <v>1</v>
      </c>
      <c r="F1469" s="63" t="s">
        <v>825</v>
      </c>
      <c r="G1469" s="72" t="s">
        <v>2975</v>
      </c>
      <c r="H1469" s="5"/>
    </row>
    <row r="1470" spans="1:8" ht="19" thickTop="1" thickBot="1" x14ac:dyDescent="0.25">
      <c r="A1470" s="65">
        <v>89103</v>
      </c>
      <c r="B1470" s="74" t="s">
        <v>1401</v>
      </c>
      <c r="C1470" s="60"/>
      <c r="D1470" s="61">
        <v>25.5</v>
      </c>
      <c r="E1470" s="62">
        <v>1</v>
      </c>
      <c r="F1470" s="63" t="s">
        <v>825</v>
      </c>
      <c r="G1470" s="72" t="s">
        <v>2976</v>
      </c>
      <c r="H1470" s="5"/>
    </row>
    <row r="1471" spans="1:8" ht="19" thickTop="1" thickBot="1" x14ac:dyDescent="0.25">
      <c r="A1471" s="65">
        <v>89104</v>
      </c>
      <c r="B1471" s="74" t="s">
        <v>1402</v>
      </c>
      <c r="C1471" s="60"/>
      <c r="D1471" s="61">
        <v>25.5</v>
      </c>
      <c r="E1471" s="62">
        <v>1</v>
      </c>
      <c r="F1471" s="63" t="s">
        <v>825</v>
      </c>
      <c r="G1471" s="72" t="s">
        <v>2977</v>
      </c>
      <c r="H1471" s="5"/>
    </row>
    <row r="1472" spans="1:8" ht="19" thickTop="1" thickBot="1" x14ac:dyDescent="0.25">
      <c r="A1472" s="65">
        <v>89105</v>
      </c>
      <c r="B1472" s="74" t="s">
        <v>1403</v>
      </c>
      <c r="C1472" s="60"/>
      <c r="D1472" s="61">
        <v>29.8</v>
      </c>
      <c r="E1472" s="62">
        <v>1</v>
      </c>
      <c r="F1472" s="63" t="s">
        <v>825</v>
      </c>
      <c r="G1472" s="72" t="s">
        <v>2978</v>
      </c>
      <c r="H1472" s="5"/>
    </row>
    <row r="1473" spans="1:8" ht="19" thickTop="1" thickBot="1" x14ac:dyDescent="0.25">
      <c r="A1473" s="65">
        <v>89201</v>
      </c>
      <c r="B1473" s="74" t="s">
        <v>1404</v>
      </c>
      <c r="C1473" s="60"/>
      <c r="D1473" s="61">
        <v>3995</v>
      </c>
      <c r="E1473" s="62">
        <v>1</v>
      </c>
      <c r="F1473" s="63" t="s">
        <v>825</v>
      </c>
      <c r="G1473" s="72" t="s">
        <v>2979</v>
      </c>
      <c r="H1473" s="5"/>
    </row>
    <row r="1474" spans="1:8" ht="19" thickTop="1" thickBot="1" x14ac:dyDescent="0.25">
      <c r="A1474" s="65">
        <v>89202</v>
      </c>
      <c r="B1474" s="74" t="s">
        <v>1405</v>
      </c>
      <c r="C1474" s="60"/>
      <c r="D1474" s="61">
        <v>459</v>
      </c>
      <c r="E1474" s="62">
        <v>1</v>
      </c>
      <c r="F1474" s="63" t="s">
        <v>825</v>
      </c>
      <c r="G1474" s="72" t="s">
        <v>2980</v>
      </c>
      <c r="H1474" s="5"/>
    </row>
    <row r="1475" spans="1:8" ht="19" thickTop="1" thickBot="1" x14ac:dyDescent="0.25">
      <c r="A1475" s="65">
        <v>89203</v>
      </c>
      <c r="B1475" s="74" t="s">
        <v>1406</v>
      </c>
      <c r="C1475" s="60"/>
      <c r="D1475" s="61">
        <v>69.5</v>
      </c>
      <c r="E1475" s="62">
        <v>1</v>
      </c>
      <c r="F1475" s="63" t="s">
        <v>825</v>
      </c>
      <c r="G1475" s="72" t="s">
        <v>2981</v>
      </c>
      <c r="H1475" s="5"/>
    </row>
    <row r="1476" spans="1:8" ht="19" thickTop="1" thickBot="1" x14ac:dyDescent="0.25">
      <c r="A1476" s="65">
        <v>89204</v>
      </c>
      <c r="B1476" s="74" t="s">
        <v>1407</v>
      </c>
      <c r="C1476" s="60"/>
      <c r="D1476" s="61">
        <v>79.900000000000006</v>
      </c>
      <c r="E1476" s="62">
        <v>1</v>
      </c>
      <c r="F1476" s="63" t="s">
        <v>825</v>
      </c>
      <c r="G1476" s="72" t="s">
        <v>2982</v>
      </c>
      <c r="H1476" s="5"/>
    </row>
    <row r="1477" spans="1:8" ht="19" thickTop="1" thickBot="1" x14ac:dyDescent="0.25">
      <c r="A1477" s="65">
        <v>89205</v>
      </c>
      <c r="B1477" s="74" t="s">
        <v>1408</v>
      </c>
      <c r="C1477" s="60"/>
      <c r="D1477" s="61">
        <v>39.5</v>
      </c>
      <c r="E1477" s="62">
        <v>1</v>
      </c>
      <c r="F1477" s="63" t="s">
        <v>825</v>
      </c>
      <c r="G1477" s="72" t="s">
        <v>2983</v>
      </c>
      <c r="H1477" s="5"/>
    </row>
    <row r="1478" spans="1:8" ht="19" thickTop="1" thickBot="1" x14ac:dyDescent="0.25">
      <c r="A1478" s="65">
        <v>89206</v>
      </c>
      <c r="B1478" s="74" t="s">
        <v>1409</v>
      </c>
      <c r="C1478" s="60"/>
      <c r="D1478" s="61">
        <v>49.5</v>
      </c>
      <c r="E1478" s="62">
        <v>1</v>
      </c>
      <c r="F1478" s="63" t="s">
        <v>825</v>
      </c>
      <c r="G1478" s="72" t="s">
        <v>2984</v>
      </c>
      <c r="H1478" s="5"/>
    </row>
    <row r="1479" spans="1:8" ht="19" thickTop="1" thickBot="1" x14ac:dyDescent="0.25">
      <c r="A1479" s="65">
        <v>89209</v>
      </c>
      <c r="B1479" s="74" t="s">
        <v>1410</v>
      </c>
      <c r="C1479" s="60"/>
      <c r="D1479" s="61">
        <v>45</v>
      </c>
      <c r="E1479" s="62">
        <v>1</v>
      </c>
      <c r="F1479" s="63" t="s">
        <v>1411</v>
      </c>
      <c r="G1479" s="72" t="s">
        <v>2985</v>
      </c>
      <c r="H1479" s="5"/>
    </row>
    <row r="1480" spans="1:8" ht="19" thickTop="1" thickBot="1" x14ac:dyDescent="0.25">
      <c r="A1480" s="65">
        <v>89210</v>
      </c>
      <c r="B1480" s="74" t="s">
        <v>1412</v>
      </c>
      <c r="C1480" s="60"/>
      <c r="D1480" s="61">
        <v>95</v>
      </c>
      <c r="E1480" s="62">
        <v>1</v>
      </c>
      <c r="F1480" s="63" t="s">
        <v>1411</v>
      </c>
      <c r="G1480" s="72" t="s">
        <v>2986</v>
      </c>
      <c r="H1480" s="5"/>
    </row>
    <row r="1481" spans="1:8" ht="19" thickTop="1" thickBot="1" x14ac:dyDescent="0.25">
      <c r="A1481" s="65">
        <v>89212</v>
      </c>
      <c r="B1481" s="74" t="s">
        <v>1413</v>
      </c>
      <c r="C1481" s="60"/>
      <c r="D1481" s="61">
        <v>99.9</v>
      </c>
      <c r="E1481" s="62">
        <v>1</v>
      </c>
      <c r="F1481" s="63" t="s">
        <v>1411</v>
      </c>
      <c r="G1481" s="72" t="s">
        <v>2987</v>
      </c>
      <c r="H1481" s="5"/>
    </row>
    <row r="1482" spans="1:8" ht="19" thickTop="1" thickBot="1" x14ac:dyDescent="0.25">
      <c r="A1482" s="65">
        <v>89215</v>
      </c>
      <c r="B1482" s="74" t="s">
        <v>1414</v>
      </c>
      <c r="C1482" s="60"/>
      <c r="D1482" s="61">
        <v>24.9</v>
      </c>
      <c r="E1482" s="62">
        <v>1</v>
      </c>
      <c r="F1482" s="63" t="s">
        <v>825</v>
      </c>
      <c r="G1482" s="72" t="s">
        <v>2988</v>
      </c>
      <c r="H1482" s="5"/>
    </row>
    <row r="1483" spans="1:8" ht="19" thickTop="1" thickBot="1" x14ac:dyDescent="0.25">
      <c r="A1483" s="65">
        <v>89219</v>
      </c>
      <c r="B1483" s="74" t="s">
        <v>1415</v>
      </c>
      <c r="C1483" s="60"/>
      <c r="D1483" s="61">
        <v>27.9</v>
      </c>
      <c r="E1483" s="62">
        <v>1</v>
      </c>
      <c r="F1483" s="63" t="s">
        <v>1411</v>
      </c>
      <c r="G1483" s="72" t="s">
        <v>2989</v>
      </c>
      <c r="H1483" s="5"/>
    </row>
    <row r="1484" spans="1:8" ht="19" thickTop="1" thickBot="1" x14ac:dyDescent="0.25">
      <c r="A1484" s="65">
        <v>89301</v>
      </c>
      <c r="B1484" s="74" t="s">
        <v>1416</v>
      </c>
      <c r="C1484" s="60"/>
      <c r="D1484" s="61">
        <v>23.2</v>
      </c>
      <c r="E1484" s="62">
        <v>1</v>
      </c>
      <c r="F1484" s="63" t="s">
        <v>787</v>
      </c>
      <c r="G1484" s="72" t="s">
        <v>2990</v>
      </c>
      <c r="H1484" s="5"/>
    </row>
    <row r="1485" spans="1:8" ht="19" thickTop="1" thickBot="1" x14ac:dyDescent="0.25">
      <c r="A1485" s="65">
        <v>89302</v>
      </c>
      <c r="B1485" s="74" t="s">
        <v>1417</v>
      </c>
      <c r="C1485" s="60"/>
      <c r="D1485" s="61">
        <v>26.4</v>
      </c>
      <c r="E1485" s="62">
        <v>1</v>
      </c>
      <c r="F1485" s="63" t="s">
        <v>787</v>
      </c>
      <c r="G1485" s="72" t="s">
        <v>2991</v>
      </c>
      <c r="H1485" s="5"/>
    </row>
    <row r="1486" spans="1:8" ht="19" thickTop="1" thickBot="1" x14ac:dyDescent="0.25">
      <c r="A1486" s="65">
        <v>89303</v>
      </c>
      <c r="B1486" s="74" t="s">
        <v>1418</v>
      </c>
      <c r="C1486" s="60"/>
      <c r="D1486" s="61">
        <v>29.6</v>
      </c>
      <c r="E1486" s="62">
        <v>1</v>
      </c>
      <c r="F1486" s="63" t="s">
        <v>787</v>
      </c>
      <c r="G1486" s="72" t="s">
        <v>2992</v>
      </c>
      <c r="H1486" s="5"/>
    </row>
    <row r="1487" spans="1:8" ht="19" thickTop="1" thickBot="1" x14ac:dyDescent="0.25">
      <c r="A1487" s="65">
        <v>89304</v>
      </c>
      <c r="B1487" s="74" t="s">
        <v>1419</v>
      </c>
      <c r="C1487" s="60"/>
      <c r="D1487" s="61">
        <v>32.799999999999997</v>
      </c>
      <c r="E1487" s="62">
        <v>1</v>
      </c>
      <c r="F1487" s="63" t="s">
        <v>787</v>
      </c>
      <c r="G1487" s="72" t="s">
        <v>2993</v>
      </c>
      <c r="H1487" s="5"/>
    </row>
    <row r="1488" spans="1:8" ht="19" thickTop="1" thickBot="1" x14ac:dyDescent="0.25">
      <c r="A1488" s="65">
        <v>89305</v>
      </c>
      <c r="B1488" s="74" t="s">
        <v>1420</v>
      </c>
      <c r="C1488" s="60"/>
      <c r="D1488" s="61">
        <v>36</v>
      </c>
      <c r="E1488" s="62">
        <v>1</v>
      </c>
      <c r="F1488" s="63" t="s">
        <v>787</v>
      </c>
      <c r="G1488" s="72" t="s">
        <v>2994</v>
      </c>
      <c r="H1488" s="5"/>
    </row>
    <row r="1489" spans="1:8" ht="19" thickTop="1" thickBot="1" x14ac:dyDescent="0.25">
      <c r="A1489" s="65">
        <v>89306</v>
      </c>
      <c r="B1489" s="74" t="s">
        <v>1421</v>
      </c>
      <c r="C1489" s="60"/>
      <c r="D1489" s="61">
        <v>39.200000000000003</v>
      </c>
      <c r="E1489" s="62">
        <v>1</v>
      </c>
      <c r="F1489" s="63" t="s">
        <v>787</v>
      </c>
      <c r="G1489" s="72" t="s">
        <v>2995</v>
      </c>
      <c r="H1489" s="5"/>
    </row>
    <row r="1490" spans="1:8" ht="19" thickTop="1" thickBot="1" x14ac:dyDescent="0.25">
      <c r="A1490" s="65">
        <v>89307</v>
      </c>
      <c r="B1490" s="74" t="s">
        <v>1422</v>
      </c>
      <c r="C1490" s="60"/>
      <c r="D1490" s="61">
        <v>42.4</v>
      </c>
      <c r="E1490" s="62">
        <v>1</v>
      </c>
      <c r="F1490" s="63" t="s">
        <v>787</v>
      </c>
      <c r="G1490" s="72" t="s">
        <v>2996</v>
      </c>
      <c r="H1490" s="5"/>
    </row>
    <row r="1491" spans="1:8" ht="19" thickTop="1" thickBot="1" x14ac:dyDescent="0.25">
      <c r="A1491" s="65">
        <v>89308</v>
      </c>
      <c r="B1491" s="74" t="s">
        <v>1423</v>
      </c>
      <c r="C1491" s="60"/>
      <c r="D1491" s="61">
        <v>47.2</v>
      </c>
      <c r="E1491" s="62">
        <v>1</v>
      </c>
      <c r="F1491" s="63" t="s">
        <v>787</v>
      </c>
      <c r="G1491" s="72" t="s">
        <v>2997</v>
      </c>
      <c r="H1491" s="5"/>
    </row>
    <row r="1492" spans="1:8" ht="19" thickTop="1" thickBot="1" x14ac:dyDescent="0.25">
      <c r="A1492" s="65">
        <v>89309</v>
      </c>
      <c r="B1492" s="74" t="s">
        <v>1424</v>
      </c>
      <c r="C1492" s="60"/>
      <c r="D1492" s="61">
        <v>53.6</v>
      </c>
      <c r="E1492" s="62">
        <v>1</v>
      </c>
      <c r="F1492" s="63" t="s">
        <v>787</v>
      </c>
      <c r="G1492" s="72" t="s">
        <v>2998</v>
      </c>
      <c r="H1492" s="5"/>
    </row>
    <row r="1493" spans="1:8" ht="19" thickTop="1" thickBot="1" x14ac:dyDescent="0.25">
      <c r="A1493" s="65">
        <v>89311</v>
      </c>
      <c r="B1493" s="74" t="s">
        <v>1425</v>
      </c>
      <c r="C1493" s="60"/>
      <c r="D1493" s="61">
        <v>0.4</v>
      </c>
      <c r="E1493" s="62">
        <v>1</v>
      </c>
      <c r="F1493" s="63" t="s">
        <v>825</v>
      </c>
      <c r="G1493" s="72" t="s">
        <v>2999</v>
      </c>
      <c r="H1493" s="5"/>
    </row>
    <row r="1494" spans="1:8" ht="19" thickTop="1" thickBot="1" x14ac:dyDescent="0.25">
      <c r="A1494" s="65">
        <v>89312</v>
      </c>
      <c r="B1494" s="74" t="s">
        <v>1426</v>
      </c>
      <c r="C1494" s="60"/>
      <c r="D1494" s="61">
        <v>0.45</v>
      </c>
      <c r="E1494" s="62">
        <v>1</v>
      </c>
      <c r="F1494" s="63" t="s">
        <v>825</v>
      </c>
      <c r="G1494" s="72" t="s">
        <v>3000</v>
      </c>
      <c r="H1494" s="5"/>
    </row>
    <row r="1495" spans="1:8" ht="19" thickTop="1" thickBot="1" x14ac:dyDescent="0.25">
      <c r="A1495" s="65">
        <v>89313</v>
      </c>
      <c r="B1495" s="74" t="s">
        <v>1427</v>
      </c>
      <c r="C1495" s="60"/>
      <c r="D1495" s="61">
        <v>0.45</v>
      </c>
      <c r="E1495" s="62">
        <v>1</v>
      </c>
      <c r="F1495" s="63" t="s">
        <v>825</v>
      </c>
      <c r="G1495" s="72" t="s">
        <v>3001</v>
      </c>
      <c r="H1495" s="5"/>
    </row>
    <row r="1496" spans="1:8" ht="19" thickTop="1" thickBot="1" x14ac:dyDescent="0.25">
      <c r="A1496" s="65">
        <v>89314</v>
      </c>
      <c r="B1496" s="74" t="s">
        <v>1428</v>
      </c>
      <c r="C1496" s="60"/>
      <c r="D1496" s="61">
        <v>0.53</v>
      </c>
      <c r="E1496" s="62">
        <v>1</v>
      </c>
      <c r="F1496" s="63" t="s">
        <v>825</v>
      </c>
      <c r="G1496" s="72" t="s">
        <v>3002</v>
      </c>
      <c r="H1496" s="5"/>
    </row>
    <row r="1497" spans="1:8" ht="19" thickTop="1" thickBot="1" x14ac:dyDescent="0.25">
      <c r="A1497" s="65">
        <v>89315</v>
      </c>
      <c r="B1497" s="74" t="s">
        <v>1429</v>
      </c>
      <c r="C1497" s="60"/>
      <c r="D1497" s="61">
        <v>0.56000000000000005</v>
      </c>
      <c r="E1497" s="62">
        <v>1</v>
      </c>
      <c r="F1497" s="63" t="s">
        <v>825</v>
      </c>
      <c r="G1497" s="72" t="s">
        <v>3003</v>
      </c>
      <c r="H1497" s="5"/>
    </row>
    <row r="1498" spans="1:8" ht="19" thickTop="1" thickBot="1" x14ac:dyDescent="0.25">
      <c r="A1498" s="65">
        <v>89316</v>
      </c>
      <c r="B1498" s="74" t="s">
        <v>1430</v>
      </c>
      <c r="C1498" s="60"/>
      <c r="D1498" s="61">
        <v>0.61</v>
      </c>
      <c r="E1498" s="62">
        <v>1</v>
      </c>
      <c r="F1498" s="63" t="s">
        <v>825</v>
      </c>
      <c r="G1498" s="72" t="s">
        <v>3004</v>
      </c>
      <c r="H1498" s="5"/>
    </row>
    <row r="1499" spans="1:8" ht="19" thickTop="1" thickBot="1" x14ac:dyDescent="0.25">
      <c r="A1499" s="65">
        <v>89317</v>
      </c>
      <c r="B1499" s="74" t="s">
        <v>1431</v>
      </c>
      <c r="C1499" s="60"/>
      <c r="D1499" s="61">
        <v>0.69</v>
      </c>
      <c r="E1499" s="62">
        <v>1</v>
      </c>
      <c r="F1499" s="63" t="s">
        <v>825</v>
      </c>
      <c r="G1499" s="72" t="s">
        <v>3005</v>
      </c>
      <c r="H1499" s="5"/>
    </row>
    <row r="1500" spans="1:8" ht="19" thickTop="1" thickBot="1" x14ac:dyDescent="0.25">
      <c r="A1500" s="65">
        <v>89318</v>
      </c>
      <c r="B1500" s="74" t="s">
        <v>1432</v>
      </c>
      <c r="C1500" s="60"/>
      <c r="D1500" s="61">
        <v>0.7</v>
      </c>
      <c r="E1500" s="62">
        <v>1</v>
      </c>
      <c r="F1500" s="63" t="s">
        <v>825</v>
      </c>
      <c r="G1500" s="72" t="s">
        <v>3006</v>
      </c>
      <c r="H1500" s="5"/>
    </row>
    <row r="1501" spans="1:8" ht="19" thickTop="1" thickBot="1" x14ac:dyDescent="0.25">
      <c r="A1501" s="65">
        <v>89319</v>
      </c>
      <c r="B1501" s="74" t="s">
        <v>1433</v>
      </c>
      <c r="C1501" s="60"/>
      <c r="D1501" s="61">
        <v>0.75</v>
      </c>
      <c r="E1501" s="62">
        <v>1</v>
      </c>
      <c r="F1501" s="63" t="s">
        <v>825</v>
      </c>
      <c r="G1501" s="72" t="s">
        <v>3007</v>
      </c>
      <c r="H1501" s="5"/>
    </row>
    <row r="1502" spans="1:8" ht="19" thickTop="1" thickBot="1" x14ac:dyDescent="0.25">
      <c r="A1502" s="65">
        <v>89331</v>
      </c>
      <c r="B1502" s="74" t="s">
        <v>1434</v>
      </c>
      <c r="C1502" s="60"/>
      <c r="D1502" s="61">
        <v>19.5</v>
      </c>
      <c r="E1502" s="62">
        <v>1</v>
      </c>
      <c r="F1502" s="63" t="s">
        <v>825</v>
      </c>
      <c r="G1502" s="72" t="s">
        <v>3008</v>
      </c>
      <c r="H1502" s="5"/>
    </row>
    <row r="1503" spans="1:8" ht="19" thickTop="1" thickBot="1" x14ac:dyDescent="0.25">
      <c r="A1503" s="65">
        <v>89332</v>
      </c>
      <c r="B1503" s="74" t="s">
        <v>1435</v>
      </c>
      <c r="C1503" s="60"/>
      <c r="D1503" s="61">
        <v>19.5</v>
      </c>
      <c r="E1503" s="62">
        <v>1</v>
      </c>
      <c r="F1503" s="63" t="s">
        <v>825</v>
      </c>
      <c r="G1503" s="72" t="s">
        <v>3009</v>
      </c>
      <c r="H1503" s="5"/>
    </row>
    <row r="1504" spans="1:8" ht="19" thickTop="1" thickBot="1" x14ac:dyDescent="0.25">
      <c r="A1504" s="65">
        <v>89333</v>
      </c>
      <c r="B1504" s="74" t="s">
        <v>1436</v>
      </c>
      <c r="C1504" s="60"/>
      <c r="D1504" s="61">
        <v>59</v>
      </c>
      <c r="E1504" s="62">
        <v>1</v>
      </c>
      <c r="F1504" s="63" t="s">
        <v>825</v>
      </c>
      <c r="G1504" s="72" t="s">
        <v>3010</v>
      </c>
      <c r="H1504" s="5"/>
    </row>
    <row r="1505" spans="1:8" ht="19" thickTop="1" thickBot="1" x14ac:dyDescent="0.25">
      <c r="A1505" s="65">
        <v>89334</v>
      </c>
      <c r="B1505" s="74" t="s">
        <v>1437</v>
      </c>
      <c r="C1505" s="60"/>
      <c r="D1505" s="61">
        <v>95.5</v>
      </c>
      <c r="E1505" s="62">
        <v>1</v>
      </c>
      <c r="F1505" s="63" t="s">
        <v>825</v>
      </c>
      <c r="G1505" s="72" t="s">
        <v>3011</v>
      </c>
      <c r="H1505" s="5"/>
    </row>
    <row r="1506" spans="1:8" ht="19" thickTop="1" thickBot="1" x14ac:dyDescent="0.25">
      <c r="A1506" s="65">
        <v>89335</v>
      </c>
      <c r="B1506" s="74" t="s">
        <v>1438</v>
      </c>
      <c r="C1506" s="60"/>
      <c r="D1506" s="61">
        <v>57.5</v>
      </c>
      <c r="E1506" s="62">
        <v>1</v>
      </c>
      <c r="F1506" s="63" t="s">
        <v>825</v>
      </c>
      <c r="G1506" s="72" t="s">
        <v>3012</v>
      </c>
      <c r="H1506" s="5"/>
    </row>
    <row r="1507" spans="1:8" ht="19" thickTop="1" thickBot="1" x14ac:dyDescent="0.25">
      <c r="A1507" s="65">
        <v>89336</v>
      </c>
      <c r="B1507" s="74" t="s">
        <v>1439</v>
      </c>
      <c r="C1507" s="60"/>
      <c r="D1507" s="61">
        <v>440</v>
      </c>
      <c r="E1507" s="62">
        <v>1</v>
      </c>
      <c r="F1507" s="63" t="s">
        <v>825</v>
      </c>
      <c r="G1507" s="72" t="s">
        <v>3013</v>
      </c>
      <c r="H1507" s="5"/>
    </row>
    <row r="1508" spans="1:8" ht="19" thickTop="1" thickBot="1" x14ac:dyDescent="0.25">
      <c r="A1508" s="65">
        <v>89337</v>
      </c>
      <c r="B1508" s="74" t="s">
        <v>1440</v>
      </c>
      <c r="C1508" s="60"/>
      <c r="D1508" s="61">
        <v>799</v>
      </c>
      <c r="E1508" s="62">
        <v>1</v>
      </c>
      <c r="F1508" s="63" t="s">
        <v>825</v>
      </c>
      <c r="G1508" s="72" t="s">
        <v>3014</v>
      </c>
      <c r="H1508" s="5"/>
    </row>
    <row r="1509" spans="1:8" ht="19" thickTop="1" thickBot="1" x14ac:dyDescent="0.25">
      <c r="A1509" s="65">
        <v>89338</v>
      </c>
      <c r="B1509" s="74" t="s">
        <v>1441</v>
      </c>
      <c r="C1509" s="60"/>
      <c r="D1509" s="61">
        <v>935</v>
      </c>
      <c r="E1509" s="62">
        <v>1</v>
      </c>
      <c r="F1509" s="63" t="s">
        <v>825</v>
      </c>
      <c r="G1509" s="72" t="s">
        <v>3015</v>
      </c>
      <c r="H1509" s="5"/>
    </row>
    <row r="1510" spans="1:8" ht="19" thickTop="1" thickBot="1" x14ac:dyDescent="0.25">
      <c r="A1510" s="65">
        <v>89341</v>
      </c>
      <c r="B1510" s="74" t="s">
        <v>1442</v>
      </c>
      <c r="C1510" s="60"/>
      <c r="D1510" s="61">
        <v>12.9</v>
      </c>
      <c r="E1510" s="62">
        <v>1</v>
      </c>
      <c r="F1510" s="63" t="s">
        <v>825</v>
      </c>
      <c r="G1510" s="72" t="s">
        <v>3016</v>
      </c>
      <c r="H1510" s="5"/>
    </row>
    <row r="1511" spans="1:8" ht="19" thickTop="1" thickBot="1" x14ac:dyDescent="0.25">
      <c r="A1511" s="65">
        <v>89401</v>
      </c>
      <c r="B1511" s="74" t="s">
        <v>1443</v>
      </c>
      <c r="C1511" s="60"/>
      <c r="D1511" s="61">
        <v>2.95</v>
      </c>
      <c r="E1511" s="62">
        <v>1</v>
      </c>
      <c r="F1511" s="63" t="s">
        <v>825</v>
      </c>
      <c r="G1511" s="72" t="s">
        <v>3017</v>
      </c>
      <c r="H1511" s="5"/>
    </row>
    <row r="1512" spans="1:8" ht="19" thickTop="1" thickBot="1" x14ac:dyDescent="0.25">
      <c r="A1512" s="65">
        <v>89402</v>
      </c>
      <c r="B1512" s="74" t="s">
        <v>1444</v>
      </c>
      <c r="C1512" s="60"/>
      <c r="D1512" s="61">
        <v>2.85</v>
      </c>
      <c r="E1512" s="62">
        <v>1</v>
      </c>
      <c r="F1512" s="63" t="s">
        <v>825</v>
      </c>
      <c r="G1512" s="72" t="s">
        <v>3018</v>
      </c>
      <c r="H1512" s="5"/>
    </row>
    <row r="1513" spans="1:8" ht="19" thickTop="1" thickBot="1" x14ac:dyDescent="0.25">
      <c r="A1513" s="65">
        <v>89403</v>
      </c>
      <c r="B1513" s="74" t="s">
        <v>1445</v>
      </c>
      <c r="C1513" s="60"/>
      <c r="D1513" s="61">
        <v>4.95</v>
      </c>
      <c r="E1513" s="62">
        <v>1</v>
      </c>
      <c r="F1513" s="63" t="s">
        <v>825</v>
      </c>
      <c r="G1513" s="72" t="s">
        <v>3019</v>
      </c>
      <c r="H1513" s="5"/>
    </row>
    <row r="1514" spans="1:8" ht="19" thickTop="1" thickBot="1" x14ac:dyDescent="0.25">
      <c r="A1514" s="65">
        <v>89404</v>
      </c>
      <c r="B1514" s="74" t="s">
        <v>1446</v>
      </c>
      <c r="C1514" s="60"/>
      <c r="D1514" s="61">
        <v>4.8499999999999996</v>
      </c>
      <c r="E1514" s="62">
        <v>1</v>
      </c>
      <c r="F1514" s="63" t="s">
        <v>825</v>
      </c>
      <c r="G1514" s="72" t="s">
        <v>3020</v>
      </c>
      <c r="H1514" s="5"/>
    </row>
    <row r="1515" spans="1:8" ht="19" thickTop="1" thickBot="1" x14ac:dyDescent="0.25">
      <c r="A1515" s="65">
        <v>89410</v>
      </c>
      <c r="B1515" s="74" t="s">
        <v>1447</v>
      </c>
      <c r="C1515" s="60"/>
      <c r="D1515" s="61">
        <v>399</v>
      </c>
      <c r="E1515" s="62">
        <v>1</v>
      </c>
      <c r="F1515" s="63" t="s">
        <v>825</v>
      </c>
      <c r="G1515" s="72" t="s">
        <v>3021</v>
      </c>
      <c r="H1515" s="5"/>
    </row>
    <row r="1516" spans="1:8" ht="19" thickTop="1" thickBot="1" x14ac:dyDescent="0.25">
      <c r="A1516" s="65">
        <v>89411</v>
      </c>
      <c r="B1516" s="74" t="s">
        <v>1448</v>
      </c>
      <c r="C1516" s="60"/>
      <c r="D1516" s="61">
        <v>399</v>
      </c>
      <c r="E1516" s="62">
        <v>1</v>
      </c>
      <c r="F1516" s="63" t="s">
        <v>825</v>
      </c>
      <c r="G1516" s="72" t="s">
        <v>3022</v>
      </c>
      <c r="H1516" s="5"/>
    </row>
    <row r="1517" spans="1:8" ht="18" thickTop="1" thickBot="1" x14ac:dyDescent="0.25">
      <c r="A1517" s="65">
        <v>90000</v>
      </c>
      <c r="B1517" s="74" t="s">
        <v>1449</v>
      </c>
      <c r="C1517" s="60"/>
      <c r="D1517" s="61">
        <v>0</v>
      </c>
      <c r="E1517" s="62">
        <v>1</v>
      </c>
      <c r="F1517" s="63"/>
      <c r="G1517" s="72" t="s">
        <v>3023</v>
      </c>
      <c r="H1517" s="5"/>
    </row>
    <row r="1518" spans="1:8" ht="18" thickTop="1" thickBot="1" x14ac:dyDescent="0.25">
      <c r="A1518" s="65">
        <v>90100</v>
      </c>
      <c r="B1518" s="74" t="s">
        <v>1450</v>
      </c>
      <c r="C1518" s="60"/>
      <c r="D1518" s="61">
        <v>90</v>
      </c>
      <c r="E1518" s="62">
        <v>1</v>
      </c>
      <c r="F1518" s="63"/>
      <c r="G1518" s="72" t="s">
        <v>3024</v>
      </c>
      <c r="H1518" s="5"/>
    </row>
    <row r="1519" spans="1:8" ht="18" thickTop="1" thickBot="1" x14ac:dyDescent="0.25">
      <c r="A1519" s="65">
        <v>90101</v>
      </c>
      <c r="B1519" s="74" t="s">
        <v>1450</v>
      </c>
      <c r="C1519" s="60"/>
      <c r="D1519" s="61">
        <v>355</v>
      </c>
      <c r="E1519" s="62">
        <v>1</v>
      </c>
      <c r="F1519" s="63"/>
      <c r="G1519" s="72" t="s">
        <v>3025</v>
      </c>
      <c r="H1519" s="5"/>
    </row>
    <row r="1520" spans="1:8" ht="18" thickTop="1" thickBot="1" x14ac:dyDescent="0.25">
      <c r="A1520" s="65">
        <v>90102</v>
      </c>
      <c r="B1520" s="74" t="s">
        <v>1450</v>
      </c>
      <c r="C1520" s="60"/>
      <c r="D1520" s="61">
        <v>380</v>
      </c>
      <c r="E1520" s="62">
        <v>1</v>
      </c>
      <c r="F1520" s="63"/>
      <c r="G1520" s="72" t="s">
        <v>3026</v>
      </c>
      <c r="H1520" s="5"/>
    </row>
    <row r="1521" spans="1:8" ht="18" thickTop="1" thickBot="1" x14ac:dyDescent="0.25">
      <c r="A1521" s="65">
        <v>90103</v>
      </c>
      <c r="B1521" s="74" t="s">
        <v>1450</v>
      </c>
      <c r="C1521" s="60"/>
      <c r="D1521" s="61">
        <v>50</v>
      </c>
      <c r="E1521" s="62">
        <v>1</v>
      </c>
      <c r="F1521" s="63"/>
      <c r="G1521" s="72" t="s">
        <v>3027</v>
      </c>
      <c r="H1521" s="5"/>
    </row>
    <row r="1522" spans="1:8" ht="18" thickTop="1" thickBot="1" x14ac:dyDescent="0.25">
      <c r="A1522" s="65">
        <v>90106</v>
      </c>
      <c r="B1522" s="74" t="s">
        <v>1450</v>
      </c>
      <c r="C1522" s="60"/>
      <c r="D1522" s="61">
        <v>516</v>
      </c>
      <c r="E1522" s="62">
        <v>1</v>
      </c>
      <c r="F1522" s="63"/>
      <c r="G1522" s="72" t="s">
        <v>3028</v>
      </c>
      <c r="H1522" s="5"/>
    </row>
    <row r="1523" spans="1:8" ht="18" thickTop="1" thickBot="1" x14ac:dyDescent="0.25">
      <c r="A1523" s="65">
        <v>90200</v>
      </c>
      <c r="B1523" s="74" t="s">
        <v>1451</v>
      </c>
      <c r="C1523" s="60"/>
      <c r="D1523" s="61">
        <v>250</v>
      </c>
      <c r="E1523" s="62">
        <v>1</v>
      </c>
      <c r="F1523" s="63"/>
      <c r="G1523" s="72" t="s">
        <v>3029</v>
      </c>
      <c r="H1523" s="5"/>
    </row>
    <row r="1524" spans="1:8" ht="18" thickTop="1" thickBot="1" x14ac:dyDescent="0.25">
      <c r="A1524" s="65">
        <v>90201</v>
      </c>
      <c r="B1524" s="74" t="s">
        <v>1452</v>
      </c>
      <c r="C1524" s="60"/>
      <c r="D1524" s="61">
        <v>190</v>
      </c>
      <c r="E1524" s="62">
        <v>1</v>
      </c>
      <c r="F1524" s="63"/>
      <c r="G1524" s="72" t="s">
        <v>3030</v>
      </c>
      <c r="H1524" s="5"/>
    </row>
    <row r="1525" spans="1:8" ht="18" thickTop="1" thickBot="1" x14ac:dyDescent="0.25">
      <c r="A1525" s="65">
        <v>90202</v>
      </c>
      <c r="B1525" s="74" t="s">
        <v>1453</v>
      </c>
      <c r="C1525" s="60"/>
      <c r="D1525" s="61">
        <v>80</v>
      </c>
      <c r="E1525" s="62">
        <v>1</v>
      </c>
      <c r="F1525" s="63"/>
      <c r="G1525" s="72" t="s">
        <v>3031</v>
      </c>
      <c r="H1525" s="5"/>
    </row>
    <row r="1526" spans="1:8" ht="18" thickTop="1" thickBot="1" x14ac:dyDescent="0.25">
      <c r="A1526" s="65">
        <v>90203</v>
      </c>
      <c r="B1526" s="74" t="s">
        <v>1454</v>
      </c>
      <c r="C1526" s="60"/>
      <c r="D1526" s="61">
        <v>190</v>
      </c>
      <c r="E1526" s="62">
        <v>1</v>
      </c>
      <c r="F1526" s="63"/>
      <c r="G1526" s="72" t="s">
        <v>3032</v>
      </c>
      <c r="H1526" s="5"/>
    </row>
    <row r="1527" spans="1:8" ht="18" thickTop="1" thickBot="1" x14ac:dyDescent="0.25">
      <c r="A1527" s="65">
        <v>90204</v>
      </c>
      <c r="B1527" s="74" t="s">
        <v>1453</v>
      </c>
      <c r="C1527" s="60"/>
      <c r="D1527" s="61">
        <v>80</v>
      </c>
      <c r="E1527" s="62">
        <v>1</v>
      </c>
      <c r="F1527" s="63"/>
      <c r="G1527" s="72" t="s">
        <v>3033</v>
      </c>
      <c r="H1527" s="5"/>
    </row>
    <row r="1528" spans="1:8" ht="18" thickTop="1" thickBot="1" x14ac:dyDescent="0.25">
      <c r="A1528" s="65">
        <v>90205</v>
      </c>
      <c r="B1528" s="74" t="s">
        <v>1455</v>
      </c>
      <c r="C1528" s="60"/>
      <c r="D1528" s="61">
        <v>50</v>
      </c>
      <c r="E1528" s="62">
        <v>1</v>
      </c>
      <c r="F1528" s="63"/>
      <c r="G1528" s="72" t="s">
        <v>3034</v>
      </c>
      <c r="H1528" s="5"/>
    </row>
    <row r="1529" spans="1:8" ht="18" thickTop="1" thickBot="1" x14ac:dyDescent="0.25">
      <c r="A1529" s="65">
        <v>90210</v>
      </c>
      <c r="B1529" s="74" t="s">
        <v>1456</v>
      </c>
      <c r="C1529" s="60"/>
      <c r="D1529" s="61">
        <v>280</v>
      </c>
      <c r="E1529" s="62">
        <v>1</v>
      </c>
      <c r="F1529" s="63"/>
      <c r="G1529" s="72" t="s">
        <v>3035</v>
      </c>
      <c r="H1529" s="5"/>
    </row>
    <row r="1530" spans="1:8" ht="18" thickTop="1" thickBot="1" x14ac:dyDescent="0.25">
      <c r="A1530" s="65">
        <v>90211</v>
      </c>
      <c r="B1530" s="74" t="s">
        <v>1457</v>
      </c>
      <c r="C1530" s="60"/>
      <c r="D1530" s="61">
        <v>320</v>
      </c>
      <c r="E1530" s="62">
        <v>1</v>
      </c>
      <c r="F1530" s="63"/>
      <c r="G1530" s="72" t="s">
        <v>3036</v>
      </c>
      <c r="H1530" s="5"/>
    </row>
    <row r="1531" spans="1:8" ht="18" thickTop="1" thickBot="1" x14ac:dyDescent="0.25">
      <c r="A1531" s="65">
        <v>90212</v>
      </c>
      <c r="B1531" s="74" t="s">
        <v>1458</v>
      </c>
      <c r="C1531" s="60"/>
      <c r="D1531" s="61">
        <v>350</v>
      </c>
      <c r="E1531" s="62">
        <v>1</v>
      </c>
      <c r="F1531" s="63"/>
      <c r="G1531" s="72" t="s">
        <v>3037</v>
      </c>
      <c r="H1531" s="5"/>
    </row>
    <row r="1532" spans="1:8" ht="18" thickTop="1" thickBot="1" x14ac:dyDescent="0.25">
      <c r="A1532" s="65">
        <v>90213</v>
      </c>
      <c r="B1532" s="74" t="s">
        <v>1459</v>
      </c>
      <c r="C1532" s="60"/>
      <c r="D1532" s="61">
        <v>300</v>
      </c>
      <c r="E1532" s="62">
        <v>1</v>
      </c>
      <c r="F1532" s="63"/>
      <c r="G1532" s="72" t="s">
        <v>3038</v>
      </c>
      <c r="H1532" s="5"/>
    </row>
    <row r="1533" spans="1:8" ht="18" thickTop="1" thickBot="1" x14ac:dyDescent="0.25">
      <c r="A1533" s="65">
        <v>90214</v>
      </c>
      <c r="B1533" s="74" t="s">
        <v>1460</v>
      </c>
      <c r="C1533" s="60"/>
      <c r="D1533" s="61">
        <v>290</v>
      </c>
      <c r="E1533" s="62">
        <v>1</v>
      </c>
      <c r="F1533" s="63"/>
      <c r="G1533" s="72" t="s">
        <v>3039</v>
      </c>
      <c r="H1533" s="5"/>
    </row>
    <row r="1534" spans="1:8" ht="18" thickTop="1" thickBot="1" x14ac:dyDescent="0.25">
      <c r="A1534" s="65">
        <v>90215</v>
      </c>
      <c r="B1534" s="74" t="s">
        <v>1461</v>
      </c>
      <c r="C1534" s="60"/>
      <c r="D1534" s="61">
        <v>370</v>
      </c>
      <c r="E1534" s="62">
        <v>1</v>
      </c>
      <c r="F1534" s="63"/>
      <c r="G1534" s="72" t="s">
        <v>3040</v>
      </c>
      <c r="H1534" s="5"/>
    </row>
    <row r="1535" spans="1:8" ht="18" thickTop="1" thickBot="1" x14ac:dyDescent="0.25">
      <c r="A1535" s="65">
        <v>90216</v>
      </c>
      <c r="B1535" s="74" t="s">
        <v>1462</v>
      </c>
      <c r="C1535" s="60"/>
      <c r="D1535" s="61">
        <v>350</v>
      </c>
      <c r="E1535" s="62">
        <v>1</v>
      </c>
      <c r="F1535" s="63"/>
      <c r="G1535" s="72" t="s">
        <v>3041</v>
      </c>
      <c r="H1535" s="5"/>
    </row>
    <row r="1536" spans="1:8" ht="18" thickTop="1" thickBot="1" x14ac:dyDescent="0.25">
      <c r="A1536" s="65">
        <v>90217</v>
      </c>
      <c r="B1536" s="74" t="s">
        <v>1463</v>
      </c>
      <c r="C1536" s="60"/>
      <c r="D1536" s="61">
        <v>290</v>
      </c>
      <c r="E1536" s="62">
        <v>1</v>
      </c>
      <c r="F1536" s="63"/>
      <c r="G1536" s="72" t="s">
        <v>3042</v>
      </c>
      <c r="H1536" s="5"/>
    </row>
    <row r="1537" spans="1:8" ht="18" thickTop="1" thickBot="1" x14ac:dyDescent="0.25">
      <c r="A1537" s="65">
        <v>90218</v>
      </c>
      <c r="B1537" s="74" t="s">
        <v>1464</v>
      </c>
      <c r="C1537" s="60"/>
      <c r="D1537" s="61">
        <v>300</v>
      </c>
      <c r="E1537" s="62">
        <v>1</v>
      </c>
      <c r="F1537" s="63"/>
      <c r="G1537" s="72" t="s">
        <v>3043</v>
      </c>
      <c r="H1537" s="5"/>
    </row>
    <row r="1538" spans="1:8" ht="18" thickTop="1" thickBot="1" x14ac:dyDescent="0.25">
      <c r="A1538" s="65">
        <v>90219</v>
      </c>
      <c r="B1538" s="74" t="s">
        <v>1465</v>
      </c>
      <c r="C1538" s="60"/>
      <c r="D1538" s="61">
        <v>350</v>
      </c>
      <c r="E1538" s="62">
        <v>1</v>
      </c>
      <c r="F1538" s="63"/>
      <c r="G1538" s="72" t="s">
        <v>3044</v>
      </c>
      <c r="H1538" s="5"/>
    </row>
    <row r="1539" spans="1:8" ht="19" thickTop="1" thickBot="1" x14ac:dyDescent="0.25">
      <c r="A1539" s="65">
        <v>90500</v>
      </c>
      <c r="B1539" s="74" t="s">
        <v>1466</v>
      </c>
      <c r="C1539" s="60"/>
      <c r="D1539" s="61">
        <v>250</v>
      </c>
      <c r="E1539" s="62">
        <v>1</v>
      </c>
      <c r="F1539" s="63" t="s">
        <v>825</v>
      </c>
      <c r="G1539" s="72" t="s">
        <v>3045</v>
      </c>
      <c r="H1539" s="5"/>
    </row>
    <row r="1540" spans="1:8" ht="19" thickTop="1" thickBot="1" x14ac:dyDescent="0.25">
      <c r="A1540" s="65">
        <v>99989</v>
      </c>
      <c r="B1540" s="74" t="s">
        <v>1467</v>
      </c>
      <c r="C1540" s="60"/>
      <c r="D1540" s="61">
        <v>-50</v>
      </c>
      <c r="E1540" s="62">
        <v>1</v>
      </c>
      <c r="F1540" s="63" t="s">
        <v>825</v>
      </c>
      <c r="G1540" s="72" t="s">
        <v>3046</v>
      </c>
      <c r="H1540" s="5"/>
    </row>
    <row r="1541" spans="1:8" ht="19" thickTop="1" thickBot="1" x14ac:dyDescent="0.25">
      <c r="A1541" s="65">
        <v>99989</v>
      </c>
      <c r="B1541" s="74" t="s">
        <v>1467</v>
      </c>
      <c r="C1541" s="60"/>
      <c r="D1541" s="61">
        <v>-50</v>
      </c>
      <c r="E1541" s="62">
        <v>1</v>
      </c>
      <c r="F1541" s="63" t="s">
        <v>825</v>
      </c>
      <c r="G1541" s="72" t="s">
        <v>3046</v>
      </c>
      <c r="H1541" s="5"/>
    </row>
    <row r="1542" spans="1:8" ht="19" thickTop="1" thickBot="1" x14ac:dyDescent="0.25">
      <c r="A1542" s="65">
        <v>99989</v>
      </c>
      <c r="B1542" s="74" t="s">
        <v>1467</v>
      </c>
      <c r="C1542" s="60"/>
      <c r="D1542" s="61">
        <v>-50</v>
      </c>
      <c r="E1542" s="62">
        <v>1</v>
      </c>
      <c r="F1542" s="63" t="s">
        <v>825</v>
      </c>
      <c r="G1542" s="72" t="s">
        <v>3046</v>
      </c>
      <c r="H1542" s="5"/>
    </row>
    <row r="1543" spans="1:8" ht="28" thickTop="1" thickBot="1" x14ac:dyDescent="0.35">
      <c r="A1543" s="47"/>
      <c r="B1543" s="48"/>
      <c r="C1543" s="49"/>
      <c r="D1543" s="50"/>
      <c r="E1543" s="50"/>
      <c r="F1543" s="50"/>
      <c r="G1543" s="332"/>
      <c r="H1543" s="5"/>
    </row>
    <row r="1544" spans="1:8" ht="27" thickTop="1" x14ac:dyDescent="0.3">
      <c r="A1544" s="47"/>
      <c r="B1544" s="48"/>
      <c r="C1544" s="49"/>
      <c r="D1544" s="314"/>
      <c r="E1544" s="48"/>
      <c r="F1544" s="48"/>
      <c r="G1544" s="332"/>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40"/>
      <c r="E1562" s="159"/>
      <c r="F1562" s="160"/>
      <c r="G1562" s="161"/>
      <c r="H1562" s="5"/>
    </row>
    <row r="1563" spans="3:8" x14ac:dyDescent="0.2">
      <c r="C1563" s="40"/>
      <c r="E1563" s="159"/>
      <c r="F1563" s="160"/>
      <c r="G1563" s="161"/>
      <c r="H1563" s="5"/>
    </row>
    <row r="1564" spans="3:8" x14ac:dyDescent="0.2">
      <c r="C1564" s="40"/>
      <c r="E1564" s="159"/>
      <c r="F1564" s="160"/>
      <c r="G1564" s="161"/>
      <c r="H1564" s="5"/>
    </row>
    <row r="1565" spans="3:8" x14ac:dyDescent="0.2">
      <c r="C1565" s="40"/>
      <c r="E1565" s="159"/>
      <c r="F1565" s="160"/>
      <c r="G1565" s="161"/>
      <c r="H1565" s="5"/>
    </row>
    <row r="1566" spans="3:8" x14ac:dyDescent="0.2">
      <c r="C1566" s="40"/>
      <c r="E1566" s="159"/>
      <c r="F1566" s="160"/>
      <c r="G1566" s="161"/>
      <c r="H1566" s="5"/>
    </row>
    <row r="1567" spans="3:8" x14ac:dyDescent="0.2">
      <c r="C1567" s="40"/>
      <c r="E1567" s="159"/>
      <c r="F1567" s="160"/>
      <c r="G1567" s="161"/>
      <c r="H1567" s="5"/>
    </row>
    <row r="1568" spans="3:8" x14ac:dyDescent="0.2">
      <c r="C1568" s="40"/>
      <c r="E1568" s="159"/>
      <c r="F1568" s="160"/>
      <c r="G1568" s="161"/>
      <c r="H1568" s="5"/>
    </row>
    <row r="1569" spans="3:8" x14ac:dyDescent="0.2">
      <c r="C1569" s="40"/>
      <c r="E1569" s="159"/>
      <c r="F1569" s="160"/>
      <c r="G1569" s="161"/>
      <c r="H1569" s="5"/>
    </row>
    <row r="1570" spans="3:8" x14ac:dyDescent="0.2">
      <c r="C1570" s="40"/>
      <c r="E1570" s="159"/>
      <c r="F1570" s="160"/>
      <c r="G1570" s="161"/>
      <c r="H1570" s="5"/>
    </row>
    <row r="1571" spans="3:8" x14ac:dyDescent="0.2">
      <c r="C1571" s="40"/>
      <c r="E1571" s="159"/>
      <c r="F1571" s="160"/>
      <c r="G1571" s="161"/>
      <c r="H1571" s="5"/>
    </row>
    <row r="1572" spans="3:8" x14ac:dyDescent="0.2">
      <c r="C1572" s="40"/>
      <c r="E1572" s="159"/>
      <c r="F1572" s="160"/>
      <c r="G1572" s="161"/>
      <c r="H1572" s="5"/>
    </row>
    <row r="1573" spans="3:8" x14ac:dyDescent="0.2">
      <c r="C1573" s="40"/>
      <c r="E1573" s="159"/>
      <c r="F1573" s="160"/>
      <c r="G1573" s="161"/>
      <c r="H1573" s="5"/>
    </row>
    <row r="1574" spans="3:8" x14ac:dyDescent="0.2">
      <c r="C1574" s="40"/>
      <c r="E1574" s="159"/>
      <c r="F1574" s="160"/>
      <c r="G1574" s="161"/>
      <c r="H1574" s="5"/>
    </row>
    <row r="1575" spans="3:8" x14ac:dyDescent="0.2">
      <c r="C1575" s="40"/>
      <c r="E1575" s="159"/>
      <c r="F1575" s="160"/>
      <c r="G1575" s="161"/>
      <c r="H1575" s="5"/>
    </row>
    <row r="1576" spans="3:8" x14ac:dyDescent="0.2">
      <c r="C1576" s="40"/>
      <c r="E1576" s="159"/>
      <c r="F1576" s="160"/>
      <c r="G1576" s="161"/>
      <c r="H1576" s="5"/>
    </row>
    <row r="1577" spans="3:8" x14ac:dyDescent="0.2">
      <c r="C1577" s="40"/>
      <c r="E1577" s="159"/>
      <c r="F1577" s="160"/>
      <c r="G1577" s="161"/>
      <c r="H1577" s="5"/>
    </row>
    <row r="1578" spans="3:8" x14ac:dyDescent="0.2">
      <c r="C1578" s="40"/>
      <c r="E1578" s="159"/>
      <c r="F1578" s="160"/>
      <c r="G1578" s="161"/>
      <c r="H1578" s="5"/>
    </row>
    <row r="1579" spans="3:8" x14ac:dyDescent="0.2">
      <c r="C1579" s="40"/>
      <c r="E1579" s="159"/>
      <c r="F1579" s="160"/>
      <c r="G1579" s="161"/>
      <c r="H1579" s="5"/>
    </row>
    <row r="1580" spans="3:8" x14ac:dyDescent="0.2">
      <c r="C1580" s="40"/>
      <c r="E1580" s="159"/>
      <c r="F1580" s="160"/>
      <c r="G1580" s="161"/>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22</vt:i4>
      </vt:variant>
    </vt:vector>
  </HeadingPairs>
  <TitlesOfParts>
    <vt:vector size="26" baseType="lpstr">
      <vt:lpstr>Recipe</vt:lpstr>
      <vt:lpstr>AGAGEL® Emulsion</vt:lpstr>
      <vt:lpstr>Process-Flow-Frankfurter</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2023-02-08T17:53:32Z</dcterms:modified>
</cp:coreProperties>
</file>